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95" activeTab="1"/>
  </bookViews>
  <sheets>
    <sheet name="Create" sheetId="1" r:id="rId1"/>
    <sheet name="Character" sheetId="2" r:id="rId2"/>
    <sheet name="Tables" sheetId="3" r:id="rId3"/>
  </sheets>
  <definedNames/>
  <calcPr fullCalcOnLoad="1"/>
</workbook>
</file>

<file path=xl/sharedStrings.xml><?xml version="1.0" encoding="utf-8"?>
<sst xmlns="http://schemas.openxmlformats.org/spreadsheetml/2006/main" count="409" uniqueCount="193">
  <si>
    <t>Characteristics</t>
  </si>
  <si>
    <t>Stat</t>
  </si>
  <si>
    <t>Base</t>
  </si>
  <si>
    <t>Adjustments</t>
  </si>
  <si>
    <t>Purchased</t>
  </si>
  <si>
    <t>Total</t>
  </si>
  <si>
    <t>Advantage</t>
  </si>
  <si>
    <t>Advantage Desc.</t>
  </si>
  <si>
    <t>Limitation</t>
  </si>
  <si>
    <t>Limitation Desc.</t>
  </si>
  <si>
    <t>Base Cost</t>
  </si>
  <si>
    <t>Total Cost</t>
  </si>
  <si>
    <t>STR</t>
  </si>
  <si>
    <t>DEX</t>
  </si>
  <si>
    <t>CON</t>
  </si>
  <si>
    <t>BODY</t>
  </si>
  <si>
    <t>INT</t>
  </si>
  <si>
    <t>EGO</t>
  </si>
  <si>
    <t>PRE</t>
  </si>
  <si>
    <t>COM</t>
  </si>
  <si>
    <t>PD</t>
  </si>
  <si>
    <t>ED</t>
  </si>
  <si>
    <t>SPD</t>
  </si>
  <si>
    <t>REC</t>
  </si>
  <si>
    <t>END</t>
  </si>
  <si>
    <t>STUN</t>
  </si>
  <si>
    <t>Purchase Cost</t>
  </si>
  <si>
    <t>Total Points Spent:</t>
  </si>
  <si>
    <t>Powers</t>
  </si>
  <si>
    <t>Multipower</t>
  </si>
  <si>
    <t>Slot Type</t>
  </si>
  <si>
    <t>Multipower Slot</t>
  </si>
  <si>
    <t>Adjusted Cost</t>
  </si>
  <si>
    <t>m</t>
  </si>
  <si>
    <t>Elemental Control</t>
  </si>
  <si>
    <t>EC Power</t>
  </si>
  <si>
    <t>Power</t>
  </si>
  <si>
    <t>Perks/Skills/Etc.</t>
  </si>
  <si>
    <t>Player:</t>
  </si>
  <si>
    <t>Normal ID:</t>
  </si>
  <si>
    <t>Val</t>
  </si>
  <si>
    <t>Char</t>
  </si>
  <si>
    <t>Cost</t>
  </si>
  <si>
    <t>Pts.</t>
  </si>
  <si>
    <r>
      <t>PD</t>
    </r>
    <r>
      <rPr>
        <sz val="6"/>
        <rFont val="Arial"/>
        <family val="2"/>
      </rPr>
      <t>(STR/5)</t>
    </r>
  </si>
  <si>
    <r>
      <t>ED</t>
    </r>
    <r>
      <rPr>
        <sz val="6"/>
        <rFont val="Arial"/>
        <family val="2"/>
      </rPr>
      <t>(CON/5)</t>
    </r>
  </si>
  <si>
    <r>
      <t>SPD</t>
    </r>
    <r>
      <rPr>
        <sz val="6"/>
        <rFont val="Arial"/>
        <family val="2"/>
      </rPr>
      <t>(1+DEX/10)</t>
    </r>
  </si>
  <si>
    <r>
      <t>REC</t>
    </r>
    <r>
      <rPr>
        <sz val="6"/>
        <rFont val="Arial"/>
        <family val="2"/>
      </rPr>
      <t>(STR/5)+(CON/5)</t>
    </r>
  </si>
  <si>
    <r>
      <t>END</t>
    </r>
    <r>
      <rPr>
        <sz val="6"/>
        <rFont val="Arial"/>
        <family val="2"/>
      </rPr>
      <t>(CONx2)</t>
    </r>
  </si>
  <si>
    <r>
      <t>STUN</t>
    </r>
    <r>
      <rPr>
        <sz val="6"/>
        <rFont val="Arial"/>
        <family val="2"/>
      </rPr>
      <t>(BD)+(ST/2)+(CN/2)</t>
    </r>
  </si>
  <si>
    <t>x1</t>
  </si>
  <si>
    <t>x3</t>
  </si>
  <si>
    <t>x2</t>
  </si>
  <si>
    <t>x1/2</t>
  </si>
  <si>
    <t>x10</t>
  </si>
  <si>
    <t>Characteristics Cost:</t>
  </si>
  <si>
    <t>STR Roll:</t>
  </si>
  <si>
    <t>DEX Roll:</t>
  </si>
  <si>
    <t>INT Roll:</t>
  </si>
  <si>
    <t>EGO Roll:</t>
  </si>
  <si>
    <t>PRE Roll:</t>
  </si>
  <si>
    <t>CHA Roll =</t>
  </si>
  <si>
    <t>9 + CHA/5</t>
  </si>
  <si>
    <t>Run(6"):</t>
  </si>
  <si>
    <t>Swim(2"):</t>
  </si>
  <si>
    <t>Jump:</t>
  </si>
  <si>
    <r>
      <t xml:space="preserve">PER Roll </t>
    </r>
    <r>
      <rPr>
        <b/>
        <sz val="6"/>
        <rFont val="Arial"/>
        <family val="2"/>
      </rPr>
      <t>(9 + INT/5)</t>
    </r>
    <r>
      <rPr>
        <b/>
        <sz val="8"/>
        <rFont val="Arial"/>
        <family val="2"/>
      </rPr>
      <t>:</t>
    </r>
  </si>
  <si>
    <t>Disadvantages</t>
  </si>
  <si>
    <t>Skill/Talent/Perk/Power</t>
  </si>
  <si>
    <t>(Roll)</t>
  </si>
  <si>
    <t>Base OCV:</t>
  </si>
  <si>
    <t>Base DCV:</t>
  </si>
  <si>
    <t>Adjustment +</t>
  </si>
  <si>
    <t>Final OCV =</t>
  </si>
  <si>
    <t>Final DCV =</t>
  </si>
  <si>
    <t>Levels:</t>
  </si>
  <si>
    <t>Combat Maneuvers</t>
  </si>
  <si>
    <t>Maneuver</t>
  </si>
  <si>
    <t>Phase</t>
  </si>
  <si>
    <t>OCV</t>
  </si>
  <si>
    <t>DCV</t>
  </si>
  <si>
    <t>Effect</t>
  </si>
  <si>
    <t>Block</t>
  </si>
  <si>
    <t>Brace</t>
  </si>
  <si>
    <t>Disarm</t>
  </si>
  <si>
    <t>Dodge</t>
  </si>
  <si>
    <t>Grab</t>
  </si>
  <si>
    <t>Haymeaker</t>
  </si>
  <si>
    <t>Move By</t>
  </si>
  <si>
    <t>Move Through</t>
  </si>
  <si>
    <t>Set</t>
  </si>
  <si>
    <t>Strike</t>
  </si>
  <si>
    <t>1/2</t>
  </si>
  <si>
    <t>0</t>
  </si>
  <si>
    <t>1</t>
  </si>
  <si>
    <t>-v/5</t>
  </si>
  <si>
    <t>n/a</t>
  </si>
  <si>
    <t>+3</t>
  </si>
  <si>
    <t>+2</t>
  </si>
  <si>
    <t>+1</t>
  </si>
  <si>
    <t>stops attack, abort</t>
  </si>
  <si>
    <t>+2 vs.Rmod</t>
  </si>
  <si>
    <t>can disarm: ST vs ST</t>
  </si>
  <si>
    <t>vs. all attacks, abort</t>
  </si>
  <si>
    <t>grab, do STR</t>
  </si>
  <si>
    <t>x1.5 STR before Push</t>
  </si>
  <si>
    <t>STR/2 + v/5</t>
  </si>
  <si>
    <t>STR + v/3</t>
  </si>
  <si>
    <t>STR or by weapon</t>
  </si>
  <si>
    <t>Range</t>
  </si>
  <si>
    <t>Rmod</t>
  </si>
  <si>
    <t>0-4</t>
  </si>
  <si>
    <t>5-8</t>
  </si>
  <si>
    <t>9-16</t>
  </si>
  <si>
    <t>17-32</t>
  </si>
  <si>
    <t>33-64</t>
  </si>
  <si>
    <t>65-128</t>
  </si>
  <si>
    <t>DEX:</t>
  </si>
  <si>
    <t>SPD:</t>
  </si>
  <si>
    <r>
      <t>ECV</t>
    </r>
    <r>
      <rPr>
        <sz val="6"/>
        <rFont val="Arial"/>
        <family val="2"/>
      </rPr>
      <t>(EGO/3)</t>
    </r>
    <r>
      <rPr>
        <sz val="8"/>
        <rFont val="Arial"/>
        <family val="2"/>
      </rPr>
      <t>:</t>
    </r>
  </si>
  <si>
    <t>Phases:</t>
  </si>
  <si>
    <t>PD/rPD:</t>
  </si>
  <si>
    <t>ED/rED:</t>
  </si>
  <si>
    <t>END:</t>
  </si>
  <si>
    <t>STUN:</t>
  </si>
  <si>
    <t>BODY:</t>
  </si>
  <si>
    <t>Total Cost =</t>
  </si>
  <si>
    <t>Experience Spent +</t>
  </si>
  <si>
    <t>Disadvantages Total:</t>
  </si>
  <si>
    <t>Experience</t>
  </si>
  <si>
    <t>= Total Cost</t>
  </si>
  <si>
    <t>+ Characteristics Cost</t>
  </si>
  <si>
    <t>:Skills and Powers Cost</t>
  </si>
  <si>
    <t>Character Points</t>
  </si>
  <si>
    <t>Power Cap</t>
  </si>
  <si>
    <t>Active Points</t>
  </si>
  <si>
    <t>END Cost</t>
  </si>
  <si>
    <t>Power Total:</t>
  </si>
  <si>
    <t>Speed Chart</t>
  </si>
  <si>
    <t>Charcter's Speed</t>
  </si>
  <si>
    <t>S</t>
  </si>
  <si>
    <t>e</t>
  </si>
  <si>
    <t>g</t>
  </si>
  <si>
    <t>n</t>
  </si>
  <si>
    <t>t</t>
  </si>
  <si>
    <t>X</t>
  </si>
  <si>
    <t>-</t>
  </si>
  <si>
    <r>
      <t xml:space="preserve">1  2  3  4  5  6  7  8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9  10  11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12</t>
    </r>
  </si>
  <si>
    <t>OCV:</t>
  </si>
  <si>
    <t>breakfall</t>
  </si>
  <si>
    <t>LS: persian</t>
  </si>
  <si>
    <t>ls: english</t>
  </si>
  <si>
    <t>fast strike</t>
  </si>
  <si>
    <t>languages only</t>
  </si>
  <si>
    <t>skills only</t>
  </si>
  <si>
    <t xml:space="preserve">  none</t>
  </si>
  <si>
    <t>2"</t>
  </si>
  <si>
    <t>Skills</t>
  </si>
  <si>
    <t>Languages</t>
  </si>
  <si>
    <t>Tech</t>
  </si>
  <si>
    <t xml:space="preserve">Contacts </t>
  </si>
  <si>
    <t>CSP</t>
  </si>
  <si>
    <t>(13-)</t>
  </si>
  <si>
    <t>Character:  Cindy Masters</t>
  </si>
  <si>
    <t>7"</t>
  </si>
  <si>
    <t>+1" Running</t>
  </si>
  <si>
    <t>PS: Public Relations</t>
  </si>
  <si>
    <t>Sunglasses</t>
  </si>
  <si>
    <t xml:space="preserve">   Flash Defense (OIF)</t>
  </si>
  <si>
    <t>(12-)</t>
  </si>
  <si>
    <t>Stephen Hawking</t>
  </si>
  <si>
    <t>KS: General Law</t>
  </si>
  <si>
    <t>Conversation</t>
  </si>
  <si>
    <t xml:space="preserve">   (boss, founder of Phoenix Company)</t>
  </si>
  <si>
    <t>Jack Lagrue</t>
  </si>
  <si>
    <t xml:space="preserve">   (Asst. Editor, Los Angeles Times)</t>
  </si>
  <si>
    <t>KS: Television &amp; Newspaper Reporters</t>
  </si>
  <si>
    <t xml:space="preserve">AK: Tuscon </t>
  </si>
  <si>
    <t>Paramedics</t>
  </si>
  <si>
    <t>(8-)</t>
  </si>
  <si>
    <t xml:space="preserve">   Danish (flu w/ accent, level 3)</t>
  </si>
  <si>
    <t xml:space="preserve">   English (native, level 4)</t>
  </si>
  <si>
    <t>Lip Reading</t>
  </si>
  <si>
    <t>Oratory</t>
  </si>
  <si>
    <t>PS: Administration</t>
  </si>
  <si>
    <t>Trans. Fam: Automobile</t>
  </si>
  <si>
    <t>Bureaucratics (level 2)</t>
  </si>
  <si>
    <t>(11-)</t>
  </si>
  <si>
    <t>"Mystery Disad"</t>
  </si>
  <si>
    <t>Reputation (8-)</t>
  </si>
  <si>
    <t xml:space="preserve">   (Slut, U of Arizona)</t>
  </si>
  <si>
    <t>Psych Lim- Obeys Superiors</t>
  </si>
  <si>
    <t xml:space="preserve">   (Common, Moderate)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</si>
</sst>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1" xfId="0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5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8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9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4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/>
    </xf>
    <xf numFmtId="0" fontId="5" fillId="0" borderId="52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3" fillId="0" borderId="2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5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0"/>
  <sheetViews>
    <sheetView workbookViewId="0" topLeftCell="A59">
      <selection activeCell="B75" sqref="B75:D75"/>
    </sheetView>
  </sheetViews>
  <sheetFormatPr defaultColWidth="9.140625" defaultRowHeight="12.75"/>
  <cols>
    <col min="2" max="2" width="6.28125" style="0" bestFit="1" customWidth="1"/>
    <col min="3" max="3" width="14.00390625" style="0" bestFit="1" customWidth="1"/>
    <col min="4" max="4" width="6.28125" style="0" customWidth="1"/>
    <col min="5" max="5" width="12.00390625" style="0" bestFit="1" customWidth="1"/>
    <col min="6" max="6" width="10.57421875" style="0" bestFit="1" customWidth="1"/>
    <col min="7" max="7" width="5.57421875" style="0" bestFit="1" customWidth="1"/>
    <col min="8" max="8" width="12.7109375" style="0" bestFit="1" customWidth="1"/>
    <col min="9" max="9" width="13.421875" style="0" bestFit="1" customWidth="1"/>
    <col min="10" max="10" width="10.7109375" style="0" bestFit="1" customWidth="1"/>
    <col min="11" max="11" width="16.28125" style="0" bestFit="1" customWidth="1"/>
    <col min="12" max="12" width="10.140625" style="0" bestFit="1" customWidth="1"/>
    <col min="13" max="13" width="15.7109375" style="0" bestFit="1" customWidth="1"/>
    <col min="14" max="14" width="10.00390625" style="0" bestFit="1" customWidth="1"/>
  </cols>
  <sheetData>
    <row r="2" spans="2:4" ht="15.75">
      <c r="B2" s="122" t="s">
        <v>0</v>
      </c>
      <c r="C2" s="122"/>
      <c r="D2" s="122"/>
    </row>
    <row r="4" spans="2:14" ht="12.75">
      <c r="B4" s="1" t="s">
        <v>1</v>
      </c>
      <c r="C4" s="1" t="s">
        <v>26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 t="s">
        <v>10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11</v>
      </c>
    </row>
    <row r="5" spans="2:14" ht="12.75">
      <c r="B5" t="s">
        <v>12</v>
      </c>
      <c r="C5">
        <v>1</v>
      </c>
      <c r="D5">
        <v>10</v>
      </c>
      <c r="G5">
        <f>SUM(D5:F5)</f>
        <v>10</v>
      </c>
      <c r="I5">
        <f>F5*C5</f>
        <v>0</v>
      </c>
      <c r="N5">
        <f>ROUND((I5*(1+J5))/(1+L5),0)</f>
        <v>0</v>
      </c>
    </row>
    <row r="6" spans="2:14" ht="12.75">
      <c r="B6" t="s">
        <v>13</v>
      </c>
      <c r="C6">
        <v>3</v>
      </c>
      <c r="D6">
        <v>10</v>
      </c>
      <c r="F6">
        <v>4</v>
      </c>
      <c r="G6">
        <f aca="true" t="shared" si="0" ref="G6:G18">SUM(D6:F6)</f>
        <v>14</v>
      </c>
      <c r="I6">
        <f aca="true" t="shared" si="1" ref="I6:I19">F6*C6</f>
        <v>12</v>
      </c>
      <c r="N6">
        <f aca="true" t="shared" si="2" ref="N6:N19">ROUND((I6*(1+J6))/(1+L6),0)</f>
        <v>12</v>
      </c>
    </row>
    <row r="7" spans="2:14" ht="12.75">
      <c r="B7" t="s">
        <v>14</v>
      </c>
      <c r="C7">
        <v>2</v>
      </c>
      <c r="D7">
        <v>10</v>
      </c>
      <c r="F7">
        <v>2</v>
      </c>
      <c r="G7">
        <f t="shared" si="0"/>
        <v>12</v>
      </c>
      <c r="I7">
        <f t="shared" si="1"/>
        <v>4</v>
      </c>
      <c r="N7">
        <f t="shared" si="2"/>
        <v>4</v>
      </c>
    </row>
    <row r="8" spans="2:14" ht="12.75">
      <c r="B8" t="s">
        <v>15</v>
      </c>
      <c r="C8">
        <v>2</v>
      </c>
      <c r="D8">
        <v>10</v>
      </c>
      <c r="F8">
        <v>2</v>
      </c>
      <c r="G8">
        <f t="shared" si="0"/>
        <v>12</v>
      </c>
      <c r="I8">
        <f t="shared" si="1"/>
        <v>4</v>
      </c>
      <c r="N8">
        <f t="shared" si="2"/>
        <v>4</v>
      </c>
    </row>
    <row r="9" spans="2:14" ht="12.75">
      <c r="B9" t="s">
        <v>16</v>
      </c>
      <c r="C9">
        <v>1</v>
      </c>
      <c r="D9">
        <v>10</v>
      </c>
      <c r="F9">
        <v>6</v>
      </c>
      <c r="G9">
        <f t="shared" si="0"/>
        <v>16</v>
      </c>
      <c r="I9">
        <f t="shared" si="1"/>
        <v>6</v>
      </c>
      <c r="N9">
        <f t="shared" si="2"/>
        <v>6</v>
      </c>
    </row>
    <row r="10" spans="2:14" ht="12.75">
      <c r="B10" t="s">
        <v>17</v>
      </c>
      <c r="C10">
        <v>2</v>
      </c>
      <c r="D10">
        <v>10</v>
      </c>
      <c r="F10">
        <v>1</v>
      </c>
      <c r="G10">
        <f t="shared" si="0"/>
        <v>11</v>
      </c>
      <c r="I10">
        <f t="shared" si="1"/>
        <v>2</v>
      </c>
      <c r="N10">
        <f t="shared" si="2"/>
        <v>2</v>
      </c>
    </row>
    <row r="11" spans="2:14" ht="12.75">
      <c r="B11" t="s">
        <v>18</v>
      </c>
      <c r="C11">
        <v>1</v>
      </c>
      <c r="D11">
        <v>10</v>
      </c>
      <c r="F11">
        <v>5</v>
      </c>
      <c r="G11">
        <f t="shared" si="0"/>
        <v>15</v>
      </c>
      <c r="I11">
        <f t="shared" si="1"/>
        <v>5</v>
      </c>
      <c r="N11">
        <f t="shared" si="2"/>
        <v>5</v>
      </c>
    </row>
    <row r="12" spans="2:14" ht="12.75">
      <c r="B12" t="s">
        <v>19</v>
      </c>
      <c r="C12">
        <v>0.5</v>
      </c>
      <c r="D12">
        <v>10</v>
      </c>
      <c r="F12">
        <v>8</v>
      </c>
      <c r="G12">
        <f t="shared" si="0"/>
        <v>18</v>
      </c>
      <c r="I12">
        <f t="shared" si="1"/>
        <v>4</v>
      </c>
      <c r="N12">
        <f t="shared" si="2"/>
        <v>4</v>
      </c>
    </row>
    <row r="13" spans="6:14" ht="12.75">
      <c r="F13">
        <f>SUM(F6:F12)</f>
        <v>28</v>
      </c>
      <c r="N13">
        <f t="shared" si="2"/>
        <v>0</v>
      </c>
    </row>
    <row r="14" spans="2:14" ht="12.75">
      <c r="B14" t="s">
        <v>20</v>
      </c>
      <c r="C14">
        <v>1</v>
      </c>
      <c r="D14">
        <f>ROUND((D5+F5)/5,0)</f>
        <v>2</v>
      </c>
      <c r="G14">
        <f t="shared" si="0"/>
        <v>2</v>
      </c>
      <c r="I14">
        <f t="shared" si="1"/>
        <v>0</v>
      </c>
      <c r="N14">
        <f t="shared" si="2"/>
        <v>0</v>
      </c>
    </row>
    <row r="15" spans="2:14" ht="12.75">
      <c r="B15" t="s">
        <v>21</v>
      </c>
      <c r="C15">
        <v>1</v>
      </c>
      <c r="D15">
        <f>ROUND((D7+F7)/5,0)</f>
        <v>2</v>
      </c>
      <c r="G15">
        <f t="shared" si="0"/>
        <v>2</v>
      </c>
      <c r="I15">
        <f t="shared" si="1"/>
        <v>0</v>
      </c>
      <c r="N15">
        <f t="shared" si="2"/>
        <v>0</v>
      </c>
    </row>
    <row r="16" spans="2:14" ht="12.75">
      <c r="B16" t="s">
        <v>22</v>
      </c>
      <c r="C16">
        <v>10</v>
      </c>
      <c r="D16">
        <f>1+(D6+F6)/10</f>
        <v>2.4</v>
      </c>
      <c r="G16">
        <f t="shared" si="0"/>
        <v>2.4</v>
      </c>
      <c r="I16">
        <f t="shared" si="1"/>
        <v>0</v>
      </c>
      <c r="N16">
        <f t="shared" si="2"/>
        <v>0</v>
      </c>
    </row>
    <row r="17" spans="2:14" ht="12.75">
      <c r="B17" t="s">
        <v>23</v>
      </c>
      <c r="C17">
        <v>2</v>
      </c>
      <c r="D17">
        <f>SUM(D14:D15)</f>
        <v>4</v>
      </c>
      <c r="G17">
        <f t="shared" si="0"/>
        <v>4</v>
      </c>
      <c r="I17">
        <f t="shared" si="1"/>
        <v>0</v>
      </c>
      <c r="N17">
        <f t="shared" si="2"/>
        <v>0</v>
      </c>
    </row>
    <row r="18" spans="2:14" ht="12.75">
      <c r="B18" t="s">
        <v>24</v>
      </c>
      <c r="C18">
        <v>0.5</v>
      </c>
      <c r="D18">
        <f>(D7+F7)*2</f>
        <v>24</v>
      </c>
      <c r="G18">
        <f t="shared" si="0"/>
        <v>24</v>
      </c>
      <c r="I18">
        <f t="shared" si="1"/>
        <v>0</v>
      </c>
      <c r="N18">
        <f t="shared" si="2"/>
        <v>0</v>
      </c>
    </row>
    <row r="19" spans="2:14" ht="12.75">
      <c r="B19" t="s">
        <v>25</v>
      </c>
      <c r="C19">
        <v>1</v>
      </c>
      <c r="D19">
        <f>ROUND((D5+F5)/2,0)+ROUND((D7+F7)/2,0)+D8+F8</f>
        <v>23</v>
      </c>
      <c r="F19">
        <v>4</v>
      </c>
      <c r="G19">
        <f>SUM(D19:F19)</f>
        <v>27</v>
      </c>
      <c r="I19">
        <f t="shared" si="1"/>
        <v>4</v>
      </c>
      <c r="N19">
        <f t="shared" si="2"/>
        <v>4</v>
      </c>
    </row>
    <row r="22" spans="2:9" ht="12.75">
      <c r="B22" s="123" t="s">
        <v>27</v>
      </c>
      <c r="C22" s="123"/>
      <c r="D22">
        <f>SUM(N5:N19)+SUM(N28:N50)+SUM(N53:N70)+SUM(N74:N115)+SUM(N118:N150)</f>
        <v>50</v>
      </c>
      <c r="H22" s="7" t="s">
        <v>137</v>
      </c>
      <c r="I22">
        <f>SUM(N28:N50)+SUM(N53:N70)+SUM(N74:N115)+SUM(N118:N150)</f>
        <v>9</v>
      </c>
    </row>
    <row r="24" spans="8:9" ht="12.75">
      <c r="H24" s="7" t="s">
        <v>148</v>
      </c>
      <c r="I24">
        <f>ROUND(G6/3,0)</f>
        <v>5</v>
      </c>
    </row>
    <row r="25" spans="2:4" ht="15.75">
      <c r="B25" s="122" t="s">
        <v>28</v>
      </c>
      <c r="C25" s="122"/>
      <c r="D25" s="122"/>
    </row>
    <row r="26" spans="2:4" ht="12.75">
      <c r="B26" s="124"/>
      <c r="C26" s="124"/>
      <c r="D26" s="124"/>
    </row>
    <row r="27" spans="2:15" ht="12.75">
      <c r="B27" s="124"/>
      <c r="C27" s="124"/>
      <c r="D27" s="124"/>
      <c r="E27" s="1"/>
      <c r="F27" s="1" t="s">
        <v>4</v>
      </c>
      <c r="G27" s="1"/>
      <c r="H27" s="1" t="s">
        <v>135</v>
      </c>
      <c r="I27" s="1" t="s">
        <v>32</v>
      </c>
      <c r="J27" s="1" t="s">
        <v>6</v>
      </c>
      <c r="K27" s="1" t="s">
        <v>7</v>
      </c>
      <c r="L27" s="1" t="s">
        <v>8</v>
      </c>
      <c r="M27" s="1" t="s">
        <v>9</v>
      </c>
      <c r="N27" s="1" t="s">
        <v>11</v>
      </c>
      <c r="O27" s="1" t="s">
        <v>136</v>
      </c>
    </row>
    <row r="28" spans="2:14" ht="12.75">
      <c r="B28" s="124" t="s">
        <v>29</v>
      </c>
      <c r="C28" s="124"/>
      <c r="D28" s="124"/>
      <c r="I28">
        <f>F28</f>
        <v>0</v>
      </c>
      <c r="N28">
        <f>ROUND((I28*(1+J28))/(1+L28),0)</f>
        <v>0</v>
      </c>
    </row>
    <row r="29" spans="2:5" ht="12.75">
      <c r="B29" s="125" t="s">
        <v>31</v>
      </c>
      <c r="C29" s="125"/>
      <c r="D29" s="125"/>
      <c r="E29" s="1" t="s">
        <v>30</v>
      </c>
    </row>
    <row r="30" spans="2:15" ht="12.75">
      <c r="B30" s="126"/>
      <c r="C30" s="126"/>
      <c r="D30" s="126"/>
      <c r="H30">
        <f>ROUND((F30*(1+J30)),0)</f>
        <v>0</v>
      </c>
      <c r="I30">
        <f>IF(E30="m",H30/5,IF(E30="u",H30/10,0))</f>
        <v>0</v>
      </c>
      <c r="N30">
        <f>ROUND(I30/(1+L30),0)</f>
        <v>0</v>
      </c>
      <c r="O30">
        <f>ROUND(H30/10,0)</f>
        <v>0</v>
      </c>
    </row>
    <row r="31" spans="2:15" ht="12.75">
      <c r="B31" s="126"/>
      <c r="C31" s="126"/>
      <c r="D31" s="126"/>
      <c r="H31">
        <f aca="true" t="shared" si="3" ref="H31:H94">ROUND((F31*(1+J31)),0)</f>
        <v>0</v>
      </c>
      <c r="I31">
        <f aca="true" t="shared" si="4" ref="I31:I50">IF(E31="m",H31/5,IF(E31="u",H31/10,0))</f>
        <v>0</v>
      </c>
      <c r="N31">
        <f aca="true" t="shared" si="5" ref="N31:N50">ROUND(I31/(1+L31),0)</f>
        <v>0</v>
      </c>
      <c r="O31">
        <f aca="true" t="shared" si="6" ref="O31:O70">ROUND(H31/10,0)</f>
        <v>0</v>
      </c>
    </row>
    <row r="32" spans="2:15" ht="12.75">
      <c r="B32" s="126"/>
      <c r="C32" s="126"/>
      <c r="D32" s="126"/>
      <c r="H32">
        <f t="shared" si="3"/>
        <v>0</v>
      </c>
      <c r="I32">
        <f t="shared" si="4"/>
        <v>0</v>
      </c>
      <c r="N32">
        <f t="shared" si="5"/>
        <v>0</v>
      </c>
      <c r="O32">
        <f t="shared" si="6"/>
        <v>0</v>
      </c>
    </row>
    <row r="33" spans="2:15" ht="12.75">
      <c r="B33" s="126"/>
      <c r="C33" s="126"/>
      <c r="D33" s="126"/>
      <c r="H33">
        <f t="shared" si="3"/>
        <v>0</v>
      </c>
      <c r="I33">
        <f t="shared" si="4"/>
        <v>0</v>
      </c>
      <c r="N33">
        <f t="shared" si="5"/>
        <v>0</v>
      </c>
      <c r="O33">
        <f t="shared" si="6"/>
        <v>0</v>
      </c>
    </row>
    <row r="34" spans="2:15" ht="12.75">
      <c r="B34" s="126"/>
      <c r="C34" s="126"/>
      <c r="D34" s="126"/>
      <c r="H34">
        <f t="shared" si="3"/>
        <v>0</v>
      </c>
      <c r="I34">
        <f t="shared" si="4"/>
        <v>0</v>
      </c>
      <c r="N34">
        <f t="shared" si="5"/>
        <v>0</v>
      </c>
      <c r="O34">
        <f t="shared" si="6"/>
        <v>0</v>
      </c>
    </row>
    <row r="35" spans="2:15" ht="12.75">
      <c r="B35" s="126"/>
      <c r="C35" s="126"/>
      <c r="D35" s="126"/>
      <c r="H35">
        <f t="shared" si="3"/>
        <v>0</v>
      </c>
      <c r="I35">
        <f t="shared" si="4"/>
        <v>0</v>
      </c>
      <c r="N35">
        <f t="shared" si="5"/>
        <v>0</v>
      </c>
      <c r="O35">
        <f t="shared" si="6"/>
        <v>0</v>
      </c>
    </row>
    <row r="36" spans="2:15" ht="12.75">
      <c r="B36" s="126"/>
      <c r="C36" s="126"/>
      <c r="D36" s="126"/>
      <c r="H36">
        <f t="shared" si="3"/>
        <v>0</v>
      </c>
      <c r="I36">
        <f t="shared" si="4"/>
        <v>0</v>
      </c>
      <c r="N36">
        <f t="shared" si="5"/>
        <v>0</v>
      </c>
      <c r="O36">
        <f t="shared" si="6"/>
        <v>0</v>
      </c>
    </row>
    <row r="37" spans="2:15" ht="12.75">
      <c r="B37" s="126"/>
      <c r="C37" s="126"/>
      <c r="D37" s="126"/>
      <c r="H37">
        <f t="shared" si="3"/>
        <v>0</v>
      </c>
      <c r="I37">
        <f t="shared" si="4"/>
        <v>0</v>
      </c>
      <c r="N37">
        <f t="shared" si="5"/>
        <v>0</v>
      </c>
      <c r="O37">
        <f t="shared" si="6"/>
        <v>0</v>
      </c>
    </row>
    <row r="38" spans="2:15" ht="12.75">
      <c r="B38" s="126"/>
      <c r="C38" s="126"/>
      <c r="D38" s="126"/>
      <c r="H38">
        <f t="shared" si="3"/>
        <v>0</v>
      </c>
      <c r="I38">
        <f t="shared" si="4"/>
        <v>0</v>
      </c>
      <c r="N38">
        <f t="shared" si="5"/>
        <v>0</v>
      </c>
      <c r="O38">
        <f t="shared" si="6"/>
        <v>0</v>
      </c>
    </row>
    <row r="39" spans="2:15" ht="12.75">
      <c r="B39" s="126"/>
      <c r="C39" s="126"/>
      <c r="D39" s="126"/>
      <c r="H39">
        <f t="shared" si="3"/>
        <v>0</v>
      </c>
      <c r="I39">
        <f t="shared" si="4"/>
        <v>0</v>
      </c>
      <c r="N39">
        <f t="shared" si="5"/>
        <v>0</v>
      </c>
      <c r="O39">
        <f t="shared" si="6"/>
        <v>0</v>
      </c>
    </row>
    <row r="40" spans="2:15" ht="12.75">
      <c r="B40" s="126"/>
      <c r="C40" s="126"/>
      <c r="D40" s="126"/>
      <c r="H40">
        <f t="shared" si="3"/>
        <v>0</v>
      </c>
      <c r="I40">
        <f t="shared" si="4"/>
        <v>0</v>
      </c>
      <c r="N40">
        <f t="shared" si="5"/>
        <v>0</v>
      </c>
      <c r="O40">
        <f t="shared" si="6"/>
        <v>0</v>
      </c>
    </row>
    <row r="41" spans="2:15" ht="12.75">
      <c r="B41" s="126"/>
      <c r="C41" s="126"/>
      <c r="D41" s="126"/>
      <c r="H41">
        <f t="shared" si="3"/>
        <v>0</v>
      </c>
      <c r="I41">
        <f t="shared" si="4"/>
        <v>0</v>
      </c>
      <c r="N41">
        <f t="shared" si="5"/>
        <v>0</v>
      </c>
      <c r="O41">
        <f t="shared" si="6"/>
        <v>0</v>
      </c>
    </row>
    <row r="42" spans="2:15" ht="12.75">
      <c r="B42" s="126"/>
      <c r="C42" s="126"/>
      <c r="D42" s="126"/>
      <c r="H42">
        <f t="shared" si="3"/>
        <v>0</v>
      </c>
      <c r="I42">
        <f t="shared" si="4"/>
        <v>0</v>
      </c>
      <c r="N42">
        <f t="shared" si="5"/>
        <v>0</v>
      </c>
      <c r="O42">
        <f t="shared" si="6"/>
        <v>0</v>
      </c>
    </row>
    <row r="43" spans="2:15" ht="12.75">
      <c r="B43" s="126"/>
      <c r="C43" s="126"/>
      <c r="D43" s="126"/>
      <c r="H43">
        <f t="shared" si="3"/>
        <v>0</v>
      </c>
      <c r="I43">
        <f t="shared" si="4"/>
        <v>0</v>
      </c>
      <c r="N43">
        <f t="shared" si="5"/>
        <v>0</v>
      </c>
      <c r="O43">
        <f t="shared" si="6"/>
        <v>0</v>
      </c>
    </row>
    <row r="44" spans="2:15" ht="12.75">
      <c r="B44" s="126"/>
      <c r="C44" s="126"/>
      <c r="D44" s="126"/>
      <c r="H44">
        <f t="shared" si="3"/>
        <v>0</v>
      </c>
      <c r="I44">
        <f t="shared" si="4"/>
        <v>0</v>
      </c>
      <c r="N44">
        <f t="shared" si="5"/>
        <v>0</v>
      </c>
      <c r="O44">
        <f t="shared" si="6"/>
        <v>0</v>
      </c>
    </row>
    <row r="45" spans="2:15" ht="12.75">
      <c r="B45" s="126"/>
      <c r="C45" s="126"/>
      <c r="D45" s="126"/>
      <c r="H45">
        <f t="shared" si="3"/>
        <v>0</v>
      </c>
      <c r="I45">
        <f t="shared" si="4"/>
        <v>0</v>
      </c>
      <c r="N45">
        <f t="shared" si="5"/>
        <v>0</v>
      </c>
      <c r="O45">
        <f>ROUND(H45/10,0)</f>
        <v>0</v>
      </c>
    </row>
    <row r="46" spans="2:15" ht="12.75">
      <c r="B46" s="126"/>
      <c r="C46" s="126"/>
      <c r="D46" s="126"/>
      <c r="H46">
        <f t="shared" si="3"/>
        <v>0</v>
      </c>
      <c r="I46">
        <f t="shared" si="4"/>
        <v>0</v>
      </c>
      <c r="N46">
        <f t="shared" si="5"/>
        <v>0</v>
      </c>
      <c r="O46">
        <f t="shared" si="6"/>
        <v>0</v>
      </c>
    </row>
    <row r="47" spans="2:15" ht="12.75">
      <c r="B47" s="126"/>
      <c r="C47" s="126"/>
      <c r="D47" s="126"/>
      <c r="H47">
        <f t="shared" si="3"/>
        <v>0</v>
      </c>
      <c r="I47">
        <f t="shared" si="4"/>
        <v>0</v>
      </c>
      <c r="N47">
        <f t="shared" si="5"/>
        <v>0</v>
      </c>
      <c r="O47">
        <f t="shared" si="6"/>
        <v>0</v>
      </c>
    </row>
    <row r="48" spans="2:15" ht="12.75">
      <c r="B48" s="126"/>
      <c r="C48" s="126"/>
      <c r="D48" s="126"/>
      <c r="H48">
        <f t="shared" si="3"/>
        <v>0</v>
      </c>
      <c r="I48">
        <f t="shared" si="4"/>
        <v>0</v>
      </c>
      <c r="N48">
        <f t="shared" si="5"/>
        <v>0</v>
      </c>
      <c r="O48">
        <f t="shared" si="6"/>
        <v>0</v>
      </c>
    </row>
    <row r="49" spans="2:15" ht="12.75">
      <c r="B49" s="126"/>
      <c r="C49" s="126"/>
      <c r="D49" s="126"/>
      <c r="H49">
        <f t="shared" si="3"/>
        <v>0</v>
      </c>
      <c r="I49">
        <f t="shared" si="4"/>
        <v>0</v>
      </c>
      <c r="N49">
        <f t="shared" si="5"/>
        <v>0</v>
      </c>
      <c r="O49">
        <f t="shared" si="6"/>
        <v>0</v>
      </c>
    </row>
    <row r="50" spans="2:15" ht="12.75">
      <c r="B50" s="126"/>
      <c r="C50" s="126"/>
      <c r="D50" s="126"/>
      <c r="H50">
        <f t="shared" si="3"/>
        <v>0</v>
      </c>
      <c r="I50">
        <f t="shared" si="4"/>
        <v>0</v>
      </c>
      <c r="N50">
        <f t="shared" si="5"/>
        <v>0</v>
      </c>
      <c r="O50">
        <f t="shared" si="6"/>
        <v>0</v>
      </c>
    </row>
    <row r="51" spans="2:4" ht="12.75">
      <c r="B51" s="126"/>
      <c r="C51" s="126"/>
      <c r="D51" s="126"/>
    </row>
    <row r="52" spans="2:15" ht="12.75">
      <c r="B52" s="126"/>
      <c r="C52" s="126"/>
      <c r="D52" s="126"/>
      <c r="F52" s="1" t="s">
        <v>4</v>
      </c>
      <c r="G52" s="1"/>
      <c r="H52" s="1" t="s">
        <v>135</v>
      </c>
      <c r="I52" s="1" t="s">
        <v>32</v>
      </c>
      <c r="J52" s="1" t="s">
        <v>6</v>
      </c>
      <c r="K52" s="1" t="s">
        <v>7</v>
      </c>
      <c r="L52" s="1" t="s">
        <v>8</v>
      </c>
      <c r="M52" s="1" t="s">
        <v>9</v>
      </c>
      <c r="N52" s="1" t="s">
        <v>11</v>
      </c>
      <c r="O52" s="1" t="s">
        <v>136</v>
      </c>
    </row>
    <row r="53" spans="2:14" ht="12.75">
      <c r="B53" s="124" t="s">
        <v>34</v>
      </c>
      <c r="C53" s="124"/>
      <c r="D53" s="124"/>
      <c r="H53">
        <f t="shared" si="3"/>
        <v>0</v>
      </c>
      <c r="I53">
        <f>F53</f>
        <v>0</v>
      </c>
      <c r="N53">
        <f>ROUND((I53*(1+J53))/(1+L53),0)</f>
        <v>0</v>
      </c>
    </row>
    <row r="54" spans="2:4" ht="12.75">
      <c r="B54" s="125" t="s">
        <v>35</v>
      </c>
      <c r="C54" s="125"/>
      <c r="D54" s="125"/>
    </row>
    <row r="55" spans="2:15" ht="12.75">
      <c r="B55" s="126"/>
      <c r="C55" s="126"/>
      <c r="D55" s="126"/>
      <c r="H55">
        <f t="shared" si="3"/>
        <v>0</v>
      </c>
      <c r="I55">
        <f>IF(F55=0,0,H55-I53)</f>
        <v>0</v>
      </c>
      <c r="N55">
        <f>ROUND(I55/(1+L55),0)</f>
        <v>0</v>
      </c>
      <c r="O55">
        <f t="shared" si="6"/>
        <v>0</v>
      </c>
    </row>
    <row r="56" spans="2:15" ht="12.75">
      <c r="B56" s="126"/>
      <c r="C56" s="126"/>
      <c r="D56" s="126"/>
      <c r="H56">
        <f t="shared" si="3"/>
        <v>0</v>
      </c>
      <c r="I56">
        <f>IF(F56=0,0,H56-I53)</f>
        <v>0</v>
      </c>
      <c r="N56">
        <f aca="true" t="shared" si="7" ref="N56:N70">ROUND(I56/(1+L56),0)</f>
        <v>0</v>
      </c>
      <c r="O56">
        <f t="shared" si="6"/>
        <v>0</v>
      </c>
    </row>
    <row r="57" spans="2:15" ht="12.75">
      <c r="B57" s="126"/>
      <c r="C57" s="126"/>
      <c r="D57" s="126"/>
      <c r="H57">
        <f t="shared" si="3"/>
        <v>0</v>
      </c>
      <c r="I57">
        <f>IF(F57=0,0,H57-I53)</f>
        <v>0</v>
      </c>
      <c r="N57">
        <f t="shared" si="7"/>
        <v>0</v>
      </c>
      <c r="O57">
        <f t="shared" si="6"/>
        <v>0</v>
      </c>
    </row>
    <row r="58" spans="2:15" ht="12.75">
      <c r="B58" s="126"/>
      <c r="C58" s="126"/>
      <c r="D58" s="126"/>
      <c r="H58">
        <f t="shared" si="3"/>
        <v>0</v>
      </c>
      <c r="I58">
        <f>IF(F58=0,0,H58-I53)</f>
        <v>0</v>
      </c>
      <c r="N58">
        <f t="shared" si="7"/>
        <v>0</v>
      </c>
      <c r="O58">
        <f t="shared" si="6"/>
        <v>0</v>
      </c>
    </row>
    <row r="59" spans="2:15" ht="12.75">
      <c r="B59" s="126"/>
      <c r="C59" s="126"/>
      <c r="D59" s="126"/>
      <c r="H59">
        <f t="shared" si="3"/>
        <v>0</v>
      </c>
      <c r="I59">
        <f>IF(F59=0,0,H59-I53)</f>
        <v>0</v>
      </c>
      <c r="N59">
        <f t="shared" si="7"/>
        <v>0</v>
      </c>
      <c r="O59">
        <f t="shared" si="6"/>
        <v>0</v>
      </c>
    </row>
    <row r="60" spans="2:15" ht="12.75">
      <c r="B60" s="126"/>
      <c r="C60" s="126"/>
      <c r="D60" s="126"/>
      <c r="H60">
        <f t="shared" si="3"/>
        <v>0</v>
      </c>
      <c r="I60">
        <f>IF(F60=0,0,H60-I53)</f>
        <v>0</v>
      </c>
      <c r="N60">
        <f t="shared" si="7"/>
        <v>0</v>
      </c>
      <c r="O60">
        <f t="shared" si="6"/>
        <v>0</v>
      </c>
    </row>
    <row r="61" spans="2:15" ht="12.75">
      <c r="B61" s="126"/>
      <c r="C61" s="126"/>
      <c r="D61" s="126"/>
      <c r="H61">
        <f t="shared" si="3"/>
        <v>0</v>
      </c>
      <c r="I61">
        <f>IF(F61=0,0,H61-I53)</f>
        <v>0</v>
      </c>
      <c r="N61">
        <f t="shared" si="7"/>
        <v>0</v>
      </c>
      <c r="O61">
        <f t="shared" si="6"/>
        <v>0</v>
      </c>
    </row>
    <row r="62" spans="2:15" ht="12.75">
      <c r="B62" s="126"/>
      <c r="C62" s="126"/>
      <c r="D62" s="126"/>
      <c r="H62">
        <f t="shared" si="3"/>
        <v>0</v>
      </c>
      <c r="I62">
        <f>IF(F62=0,0,H62-I53)</f>
        <v>0</v>
      </c>
      <c r="N62">
        <f t="shared" si="7"/>
        <v>0</v>
      </c>
      <c r="O62">
        <f t="shared" si="6"/>
        <v>0</v>
      </c>
    </row>
    <row r="63" spans="2:15" ht="12.75">
      <c r="B63" s="126"/>
      <c r="C63" s="126"/>
      <c r="D63" s="126"/>
      <c r="H63">
        <f t="shared" si="3"/>
        <v>0</v>
      </c>
      <c r="I63">
        <f>IF(F63=0,0,H63-I53)</f>
        <v>0</v>
      </c>
      <c r="N63">
        <f t="shared" si="7"/>
        <v>0</v>
      </c>
      <c r="O63">
        <f t="shared" si="6"/>
        <v>0</v>
      </c>
    </row>
    <row r="64" spans="2:15" ht="12.75">
      <c r="B64" s="126"/>
      <c r="C64" s="126"/>
      <c r="D64" s="126"/>
      <c r="H64">
        <f t="shared" si="3"/>
        <v>0</v>
      </c>
      <c r="I64">
        <f>IF(F64=0,0,H64-I53)</f>
        <v>0</v>
      </c>
      <c r="N64">
        <f t="shared" si="7"/>
        <v>0</v>
      </c>
      <c r="O64">
        <f t="shared" si="6"/>
        <v>0</v>
      </c>
    </row>
    <row r="65" spans="2:15" ht="12.75">
      <c r="B65" s="126"/>
      <c r="C65" s="126"/>
      <c r="D65" s="126"/>
      <c r="H65">
        <f t="shared" si="3"/>
        <v>0</v>
      </c>
      <c r="I65">
        <f>IF(F65=0,0,H65-I53)</f>
        <v>0</v>
      </c>
      <c r="N65">
        <f t="shared" si="7"/>
        <v>0</v>
      </c>
      <c r="O65">
        <f t="shared" si="6"/>
        <v>0</v>
      </c>
    </row>
    <row r="66" spans="2:15" ht="12.75">
      <c r="B66" s="126"/>
      <c r="C66" s="126"/>
      <c r="D66" s="126"/>
      <c r="H66">
        <f t="shared" si="3"/>
        <v>0</v>
      </c>
      <c r="I66">
        <f>IF(F66=0,0,H66-I53)</f>
        <v>0</v>
      </c>
      <c r="N66">
        <f t="shared" si="7"/>
        <v>0</v>
      </c>
      <c r="O66">
        <f t="shared" si="6"/>
        <v>0</v>
      </c>
    </row>
    <row r="67" spans="2:15" ht="12.75">
      <c r="B67" s="126"/>
      <c r="C67" s="126"/>
      <c r="D67" s="126"/>
      <c r="H67">
        <f t="shared" si="3"/>
        <v>0</v>
      </c>
      <c r="I67">
        <f>IF(F67=0,0,H67-I53)</f>
        <v>0</v>
      </c>
      <c r="N67">
        <f t="shared" si="7"/>
        <v>0</v>
      </c>
      <c r="O67">
        <f t="shared" si="6"/>
        <v>0</v>
      </c>
    </row>
    <row r="68" spans="2:15" ht="12.75">
      <c r="B68" s="126"/>
      <c r="C68" s="126"/>
      <c r="D68" s="126"/>
      <c r="H68">
        <f t="shared" si="3"/>
        <v>0</v>
      </c>
      <c r="I68">
        <f>IF(F68=0,0,H68-I53)</f>
        <v>0</v>
      </c>
      <c r="N68">
        <f t="shared" si="7"/>
        <v>0</v>
      </c>
      <c r="O68">
        <f t="shared" si="6"/>
        <v>0</v>
      </c>
    </row>
    <row r="69" spans="2:15" ht="12.75">
      <c r="B69" s="126"/>
      <c r="C69" s="126"/>
      <c r="D69" s="126"/>
      <c r="H69">
        <f t="shared" si="3"/>
        <v>0</v>
      </c>
      <c r="I69">
        <f>IF(F69=0,0,H69-I53)</f>
        <v>0</v>
      </c>
      <c r="N69">
        <f t="shared" si="7"/>
        <v>0</v>
      </c>
      <c r="O69">
        <f t="shared" si="6"/>
        <v>0</v>
      </c>
    </row>
    <row r="70" spans="2:15" ht="12.75">
      <c r="B70" s="126"/>
      <c r="C70" s="126"/>
      <c r="D70" s="126"/>
      <c r="H70">
        <f t="shared" si="3"/>
        <v>0</v>
      </c>
      <c r="I70">
        <f>IF(F70=0,0,H70-I53)</f>
        <v>0</v>
      </c>
      <c r="N70">
        <f t="shared" si="7"/>
        <v>0</v>
      </c>
      <c r="O70">
        <f t="shared" si="6"/>
        <v>0</v>
      </c>
    </row>
    <row r="71" spans="2:4" ht="12.75">
      <c r="B71" s="126"/>
      <c r="C71" s="126"/>
      <c r="D71" s="126"/>
    </row>
    <row r="72" spans="2:4" ht="12.75">
      <c r="B72" s="126"/>
      <c r="C72" s="126"/>
      <c r="D72" s="126"/>
    </row>
    <row r="73" spans="2:14" ht="12.75">
      <c r="B73" s="124" t="s">
        <v>36</v>
      </c>
      <c r="C73" s="124"/>
      <c r="D73" s="124"/>
      <c r="F73" s="1" t="s">
        <v>4</v>
      </c>
      <c r="G73" s="1"/>
      <c r="H73" s="1" t="s">
        <v>135</v>
      </c>
      <c r="I73" s="1" t="s">
        <v>32</v>
      </c>
      <c r="J73" s="1" t="s">
        <v>6</v>
      </c>
      <c r="K73" s="1" t="s">
        <v>7</v>
      </c>
      <c r="L73" s="1" t="s">
        <v>8</v>
      </c>
      <c r="M73" s="1" t="s">
        <v>9</v>
      </c>
      <c r="N73" s="1" t="s">
        <v>11</v>
      </c>
    </row>
    <row r="74" spans="2:14" ht="12.75">
      <c r="B74" s="126"/>
      <c r="C74" s="126"/>
      <c r="D74" s="126"/>
      <c r="H74">
        <f t="shared" si="3"/>
        <v>0</v>
      </c>
      <c r="I74">
        <f>F74</f>
        <v>0</v>
      </c>
      <c r="N74">
        <f aca="true" t="shared" si="8" ref="N74:N115">ROUND((I74*(1+J74))/(1+L74),0)</f>
        <v>0</v>
      </c>
    </row>
    <row r="75" spans="2:14" ht="12.75">
      <c r="B75" s="126"/>
      <c r="C75" s="126"/>
      <c r="D75" s="126"/>
      <c r="H75">
        <f t="shared" si="3"/>
        <v>0</v>
      </c>
      <c r="I75">
        <f aca="true" t="shared" si="9" ref="I75:I115">F75</f>
        <v>0</v>
      </c>
      <c r="N75">
        <f t="shared" si="8"/>
        <v>0</v>
      </c>
    </row>
    <row r="76" spans="2:14" ht="12.75">
      <c r="B76" s="126"/>
      <c r="C76" s="126"/>
      <c r="D76" s="126"/>
      <c r="H76">
        <f t="shared" si="3"/>
        <v>0</v>
      </c>
      <c r="I76">
        <f t="shared" si="9"/>
        <v>0</v>
      </c>
      <c r="N76">
        <f t="shared" si="8"/>
        <v>0</v>
      </c>
    </row>
    <row r="77" spans="2:14" ht="12.75">
      <c r="B77" s="126"/>
      <c r="C77" s="126"/>
      <c r="D77" s="126"/>
      <c r="H77">
        <f t="shared" si="3"/>
        <v>0</v>
      </c>
      <c r="I77">
        <f t="shared" si="9"/>
        <v>0</v>
      </c>
      <c r="N77">
        <f t="shared" si="8"/>
        <v>0</v>
      </c>
    </row>
    <row r="78" spans="2:14" ht="12.75">
      <c r="B78" s="126"/>
      <c r="C78" s="126"/>
      <c r="D78" s="126"/>
      <c r="H78">
        <f t="shared" si="3"/>
        <v>0</v>
      </c>
      <c r="I78">
        <f t="shared" si="9"/>
        <v>0</v>
      </c>
      <c r="N78">
        <f t="shared" si="8"/>
        <v>0</v>
      </c>
    </row>
    <row r="79" spans="2:14" ht="12.75">
      <c r="B79" s="126"/>
      <c r="C79" s="126"/>
      <c r="D79" s="126"/>
      <c r="H79">
        <f t="shared" si="3"/>
        <v>0</v>
      </c>
      <c r="I79">
        <f t="shared" si="9"/>
        <v>0</v>
      </c>
      <c r="L79">
        <v>2</v>
      </c>
      <c r="M79" t="s">
        <v>153</v>
      </c>
      <c r="N79">
        <f t="shared" si="8"/>
        <v>0</v>
      </c>
    </row>
    <row r="80" spans="2:14" ht="12.75">
      <c r="B80" s="126"/>
      <c r="C80" s="126"/>
      <c r="D80" s="126"/>
      <c r="H80">
        <f t="shared" si="3"/>
        <v>0</v>
      </c>
      <c r="I80">
        <f t="shared" si="9"/>
        <v>0</v>
      </c>
      <c r="N80">
        <f t="shared" si="8"/>
        <v>0</v>
      </c>
    </row>
    <row r="81" spans="2:14" ht="12.75">
      <c r="B81" s="126"/>
      <c r="C81" s="126"/>
      <c r="D81" s="126"/>
      <c r="H81">
        <f t="shared" si="3"/>
        <v>0</v>
      </c>
      <c r="I81">
        <f t="shared" si="9"/>
        <v>0</v>
      </c>
      <c r="L81">
        <v>2</v>
      </c>
      <c r="M81" t="s">
        <v>154</v>
      </c>
      <c r="N81">
        <f t="shared" si="8"/>
        <v>0</v>
      </c>
    </row>
    <row r="82" spans="2:14" ht="12.75">
      <c r="B82" s="126"/>
      <c r="C82" s="126"/>
      <c r="D82" s="126"/>
      <c r="H82">
        <f t="shared" si="3"/>
        <v>0</v>
      </c>
      <c r="I82">
        <f t="shared" si="9"/>
        <v>0</v>
      </c>
      <c r="N82">
        <f t="shared" si="8"/>
        <v>0</v>
      </c>
    </row>
    <row r="83" spans="2:14" ht="12.75">
      <c r="B83" s="126"/>
      <c r="C83" s="126"/>
      <c r="D83" s="126"/>
      <c r="H83">
        <f t="shared" si="3"/>
        <v>0</v>
      </c>
      <c r="I83">
        <f t="shared" si="9"/>
        <v>0</v>
      </c>
      <c r="N83">
        <f t="shared" si="8"/>
        <v>0</v>
      </c>
    </row>
    <row r="84" spans="2:14" ht="12.75">
      <c r="B84" s="126"/>
      <c r="C84" s="126"/>
      <c r="D84" s="126"/>
      <c r="H84">
        <f t="shared" si="3"/>
        <v>0</v>
      </c>
      <c r="I84">
        <f t="shared" si="9"/>
        <v>0</v>
      </c>
      <c r="N84">
        <f t="shared" si="8"/>
        <v>0</v>
      </c>
    </row>
    <row r="85" spans="2:14" ht="12.75">
      <c r="B85" s="126"/>
      <c r="C85" s="126"/>
      <c r="D85" s="126"/>
      <c r="H85">
        <f t="shared" si="3"/>
        <v>0</v>
      </c>
      <c r="I85">
        <f t="shared" si="9"/>
        <v>0</v>
      </c>
      <c r="N85">
        <f t="shared" si="8"/>
        <v>0</v>
      </c>
    </row>
    <row r="86" spans="2:14" ht="12.75">
      <c r="B86" s="126"/>
      <c r="C86" s="126"/>
      <c r="D86" s="126"/>
      <c r="H86">
        <f t="shared" si="3"/>
        <v>0</v>
      </c>
      <c r="I86">
        <f t="shared" si="9"/>
        <v>0</v>
      </c>
      <c r="N86">
        <f t="shared" si="8"/>
        <v>0</v>
      </c>
    </row>
    <row r="87" spans="2:14" ht="12.75">
      <c r="B87" s="126"/>
      <c r="C87" s="126"/>
      <c r="D87" s="126"/>
      <c r="H87">
        <f t="shared" si="3"/>
        <v>0</v>
      </c>
      <c r="I87">
        <f t="shared" si="9"/>
        <v>0</v>
      </c>
      <c r="N87">
        <f t="shared" si="8"/>
        <v>0</v>
      </c>
    </row>
    <row r="88" spans="2:14" ht="12.75">
      <c r="B88" s="126"/>
      <c r="C88" s="126"/>
      <c r="D88" s="126"/>
      <c r="H88">
        <f t="shared" si="3"/>
        <v>0</v>
      </c>
      <c r="I88">
        <f t="shared" si="9"/>
        <v>0</v>
      </c>
      <c r="N88">
        <f t="shared" si="8"/>
        <v>0</v>
      </c>
    </row>
    <row r="89" spans="2:14" ht="12.75">
      <c r="B89" s="126"/>
      <c r="C89" s="126"/>
      <c r="D89" s="126"/>
      <c r="H89">
        <f t="shared" si="3"/>
        <v>0</v>
      </c>
      <c r="I89">
        <f t="shared" si="9"/>
        <v>0</v>
      </c>
      <c r="N89">
        <f t="shared" si="8"/>
        <v>0</v>
      </c>
    </row>
    <row r="90" spans="2:14" ht="12.75">
      <c r="B90" s="126"/>
      <c r="C90" s="126"/>
      <c r="D90" s="126"/>
      <c r="H90">
        <f t="shared" si="3"/>
        <v>0</v>
      </c>
      <c r="I90">
        <f t="shared" si="9"/>
        <v>0</v>
      </c>
      <c r="N90">
        <f t="shared" si="8"/>
        <v>0</v>
      </c>
    </row>
    <row r="91" spans="2:14" ht="12.75">
      <c r="B91" s="126"/>
      <c r="C91" s="126"/>
      <c r="D91" s="126"/>
      <c r="H91">
        <f t="shared" si="3"/>
        <v>0</v>
      </c>
      <c r="I91">
        <f t="shared" si="9"/>
        <v>0</v>
      </c>
      <c r="N91">
        <f t="shared" si="8"/>
        <v>0</v>
      </c>
    </row>
    <row r="92" spans="2:14" ht="12.75">
      <c r="B92" s="126"/>
      <c r="C92" s="126"/>
      <c r="D92" s="126"/>
      <c r="H92">
        <f t="shared" si="3"/>
        <v>0</v>
      </c>
      <c r="I92">
        <f t="shared" si="9"/>
        <v>0</v>
      </c>
      <c r="N92">
        <f t="shared" si="8"/>
        <v>0</v>
      </c>
    </row>
    <row r="93" spans="2:14" ht="12.75">
      <c r="B93" s="126"/>
      <c r="C93" s="126"/>
      <c r="D93" s="126"/>
      <c r="H93">
        <f t="shared" si="3"/>
        <v>0</v>
      </c>
      <c r="I93">
        <f t="shared" si="9"/>
        <v>0</v>
      </c>
      <c r="N93">
        <f t="shared" si="8"/>
        <v>0</v>
      </c>
    </row>
    <row r="94" spans="2:14" ht="12.75">
      <c r="B94" s="126"/>
      <c r="C94" s="126"/>
      <c r="D94" s="126"/>
      <c r="H94">
        <f t="shared" si="3"/>
        <v>0</v>
      </c>
      <c r="I94">
        <f t="shared" si="9"/>
        <v>0</v>
      </c>
      <c r="N94">
        <f t="shared" si="8"/>
        <v>0</v>
      </c>
    </row>
    <row r="95" spans="2:14" ht="12.75">
      <c r="B95" s="126"/>
      <c r="C95" s="126"/>
      <c r="D95" s="126"/>
      <c r="H95">
        <f aca="true" t="shared" si="10" ref="H95:H150">ROUND((F95*(1+J95)),0)</f>
        <v>0</v>
      </c>
      <c r="I95">
        <f t="shared" si="9"/>
        <v>0</v>
      </c>
      <c r="N95">
        <f t="shared" si="8"/>
        <v>0</v>
      </c>
    </row>
    <row r="96" spans="2:14" ht="12.75">
      <c r="B96" s="126"/>
      <c r="C96" s="126"/>
      <c r="D96" s="126"/>
      <c r="H96">
        <f t="shared" si="10"/>
        <v>0</v>
      </c>
      <c r="I96">
        <f t="shared" si="9"/>
        <v>0</v>
      </c>
      <c r="N96">
        <f t="shared" si="8"/>
        <v>0</v>
      </c>
    </row>
    <row r="97" spans="2:14" ht="12.75">
      <c r="B97" s="126"/>
      <c r="C97" s="126"/>
      <c r="D97" s="126"/>
      <c r="H97">
        <f t="shared" si="10"/>
        <v>0</v>
      </c>
      <c r="I97">
        <f t="shared" si="9"/>
        <v>0</v>
      </c>
      <c r="N97">
        <f t="shared" si="8"/>
        <v>0</v>
      </c>
    </row>
    <row r="98" spans="2:14" ht="12.75">
      <c r="B98" s="126"/>
      <c r="C98" s="126"/>
      <c r="D98" s="126"/>
      <c r="H98">
        <f t="shared" si="10"/>
        <v>0</v>
      </c>
      <c r="I98">
        <f t="shared" si="9"/>
        <v>0</v>
      </c>
      <c r="N98">
        <f t="shared" si="8"/>
        <v>0</v>
      </c>
    </row>
    <row r="99" spans="2:14" ht="12.75">
      <c r="B99" s="126"/>
      <c r="C99" s="126"/>
      <c r="D99" s="126"/>
      <c r="H99">
        <f t="shared" si="10"/>
        <v>0</v>
      </c>
      <c r="I99">
        <f t="shared" si="9"/>
        <v>0</v>
      </c>
      <c r="N99">
        <f t="shared" si="8"/>
        <v>0</v>
      </c>
    </row>
    <row r="100" spans="2:14" ht="12.75">
      <c r="B100" s="126"/>
      <c r="C100" s="126"/>
      <c r="D100" s="126"/>
      <c r="H100">
        <f t="shared" si="10"/>
        <v>0</v>
      </c>
      <c r="I100">
        <f t="shared" si="9"/>
        <v>0</v>
      </c>
      <c r="N100">
        <f t="shared" si="8"/>
        <v>0</v>
      </c>
    </row>
    <row r="101" spans="2:14" ht="12.75">
      <c r="B101" s="126"/>
      <c r="C101" s="126"/>
      <c r="D101" s="126"/>
      <c r="H101">
        <f t="shared" si="10"/>
        <v>0</v>
      </c>
      <c r="I101">
        <f t="shared" si="9"/>
        <v>0</v>
      </c>
      <c r="N101">
        <f t="shared" si="8"/>
        <v>0</v>
      </c>
    </row>
    <row r="102" spans="2:14" ht="12.75">
      <c r="B102" s="126"/>
      <c r="C102" s="126"/>
      <c r="D102" s="126"/>
      <c r="H102">
        <f t="shared" si="10"/>
        <v>0</v>
      </c>
      <c r="I102">
        <f t="shared" si="9"/>
        <v>0</v>
      </c>
      <c r="N102">
        <f t="shared" si="8"/>
        <v>0</v>
      </c>
    </row>
    <row r="103" spans="2:14" ht="12.75">
      <c r="B103" s="126"/>
      <c r="C103" s="126"/>
      <c r="D103" s="126"/>
      <c r="H103">
        <f t="shared" si="10"/>
        <v>0</v>
      </c>
      <c r="I103">
        <f t="shared" si="9"/>
        <v>0</v>
      </c>
      <c r="N103">
        <f t="shared" si="8"/>
        <v>0</v>
      </c>
    </row>
    <row r="104" spans="2:14" ht="12.75">
      <c r="B104" s="126"/>
      <c r="C104" s="126"/>
      <c r="D104" s="126"/>
      <c r="H104">
        <f t="shared" si="10"/>
        <v>0</v>
      </c>
      <c r="I104">
        <f t="shared" si="9"/>
        <v>0</v>
      </c>
      <c r="N104">
        <f t="shared" si="8"/>
        <v>0</v>
      </c>
    </row>
    <row r="105" spans="2:14" ht="12.75">
      <c r="B105" s="126"/>
      <c r="C105" s="126"/>
      <c r="D105" s="126"/>
      <c r="H105">
        <f t="shared" si="10"/>
        <v>0</v>
      </c>
      <c r="I105">
        <f t="shared" si="9"/>
        <v>0</v>
      </c>
      <c r="N105">
        <f t="shared" si="8"/>
        <v>0</v>
      </c>
    </row>
    <row r="106" spans="2:14" ht="12.75">
      <c r="B106" s="126"/>
      <c r="C106" s="126"/>
      <c r="D106" s="126"/>
      <c r="H106">
        <f t="shared" si="10"/>
        <v>0</v>
      </c>
      <c r="I106">
        <f t="shared" si="9"/>
        <v>0</v>
      </c>
      <c r="N106">
        <f t="shared" si="8"/>
        <v>0</v>
      </c>
    </row>
    <row r="107" spans="2:14" ht="12.75">
      <c r="B107" s="126"/>
      <c r="C107" s="126"/>
      <c r="D107" s="126"/>
      <c r="H107">
        <f t="shared" si="10"/>
        <v>0</v>
      </c>
      <c r="I107">
        <f t="shared" si="9"/>
        <v>0</v>
      </c>
      <c r="N107">
        <f t="shared" si="8"/>
        <v>0</v>
      </c>
    </row>
    <row r="108" spans="2:14" ht="12.75">
      <c r="B108" s="126"/>
      <c r="C108" s="126"/>
      <c r="D108" s="126"/>
      <c r="H108">
        <f t="shared" si="10"/>
        <v>0</v>
      </c>
      <c r="I108">
        <f t="shared" si="9"/>
        <v>0</v>
      </c>
      <c r="N108">
        <f t="shared" si="8"/>
        <v>0</v>
      </c>
    </row>
    <row r="109" spans="2:14" ht="12.75">
      <c r="B109" s="126"/>
      <c r="C109" s="126"/>
      <c r="D109" s="126"/>
      <c r="H109">
        <f t="shared" si="10"/>
        <v>0</v>
      </c>
      <c r="I109">
        <f t="shared" si="9"/>
        <v>0</v>
      </c>
      <c r="N109">
        <f t="shared" si="8"/>
        <v>0</v>
      </c>
    </row>
    <row r="110" spans="2:14" ht="12.75">
      <c r="B110" s="126"/>
      <c r="C110" s="126"/>
      <c r="D110" s="126"/>
      <c r="H110">
        <f t="shared" si="10"/>
        <v>0</v>
      </c>
      <c r="I110">
        <f t="shared" si="9"/>
        <v>0</v>
      </c>
      <c r="N110">
        <f t="shared" si="8"/>
        <v>0</v>
      </c>
    </row>
    <row r="111" spans="2:14" ht="12.75">
      <c r="B111" s="126"/>
      <c r="C111" s="126"/>
      <c r="D111" s="126"/>
      <c r="H111">
        <f t="shared" si="10"/>
        <v>0</v>
      </c>
      <c r="I111">
        <f t="shared" si="9"/>
        <v>0</v>
      </c>
      <c r="N111">
        <f t="shared" si="8"/>
        <v>0</v>
      </c>
    </row>
    <row r="112" spans="2:14" ht="12.75">
      <c r="B112" s="126"/>
      <c r="C112" s="126"/>
      <c r="D112" s="126"/>
      <c r="H112">
        <f t="shared" si="10"/>
        <v>0</v>
      </c>
      <c r="I112">
        <f t="shared" si="9"/>
        <v>0</v>
      </c>
      <c r="N112">
        <f t="shared" si="8"/>
        <v>0</v>
      </c>
    </row>
    <row r="113" spans="2:14" ht="12.75">
      <c r="B113" s="126"/>
      <c r="C113" s="126"/>
      <c r="D113" s="126"/>
      <c r="H113">
        <f t="shared" si="10"/>
        <v>0</v>
      </c>
      <c r="I113">
        <f t="shared" si="9"/>
        <v>0</v>
      </c>
      <c r="N113">
        <f t="shared" si="8"/>
        <v>0</v>
      </c>
    </row>
    <row r="114" spans="2:14" ht="12.75">
      <c r="B114" s="126"/>
      <c r="C114" s="126"/>
      <c r="D114" s="126"/>
      <c r="H114">
        <f t="shared" si="10"/>
        <v>0</v>
      </c>
      <c r="I114">
        <f t="shared" si="9"/>
        <v>0</v>
      </c>
      <c r="N114">
        <f t="shared" si="8"/>
        <v>0</v>
      </c>
    </row>
    <row r="115" spans="2:14" ht="12.75">
      <c r="B115" s="126"/>
      <c r="C115" s="126"/>
      <c r="D115" s="126"/>
      <c r="H115">
        <f t="shared" si="10"/>
        <v>0</v>
      </c>
      <c r="I115">
        <f t="shared" si="9"/>
        <v>0</v>
      </c>
      <c r="N115">
        <f t="shared" si="8"/>
        <v>0</v>
      </c>
    </row>
    <row r="116" spans="2:4" ht="12.75">
      <c r="B116" s="126"/>
      <c r="C116" s="126"/>
      <c r="D116" s="126"/>
    </row>
    <row r="117" spans="2:14" ht="12.75">
      <c r="B117" s="124" t="s">
        <v>37</v>
      </c>
      <c r="C117" s="124"/>
      <c r="D117" s="124"/>
      <c r="F117" s="1" t="s">
        <v>4</v>
      </c>
      <c r="G117" s="1"/>
      <c r="H117" s="1" t="s">
        <v>135</v>
      </c>
      <c r="I117" s="1" t="s">
        <v>32</v>
      </c>
      <c r="J117" s="1" t="s">
        <v>6</v>
      </c>
      <c r="K117" s="1" t="s">
        <v>7</v>
      </c>
      <c r="L117" s="1" t="s">
        <v>8</v>
      </c>
      <c r="M117" s="1" t="s">
        <v>9</v>
      </c>
      <c r="N117" s="1" t="s">
        <v>11</v>
      </c>
    </row>
    <row r="118" spans="2:14" ht="12.75">
      <c r="B118" s="126" t="s">
        <v>149</v>
      </c>
      <c r="C118" s="126"/>
      <c r="D118" s="126"/>
      <c r="F118">
        <v>3</v>
      </c>
      <c r="H118">
        <f t="shared" si="10"/>
        <v>3</v>
      </c>
      <c r="I118">
        <f>F118</f>
        <v>3</v>
      </c>
      <c r="N118">
        <f aca="true" t="shared" si="11" ref="N118:N150">ROUND((I118*(1+J118))/(1+L118),0)</f>
        <v>3</v>
      </c>
    </row>
    <row r="119" spans="2:14" ht="12.75">
      <c r="B119" s="126" t="s">
        <v>150</v>
      </c>
      <c r="C119" s="126"/>
      <c r="D119" s="126"/>
      <c r="H119">
        <f t="shared" si="10"/>
        <v>0</v>
      </c>
      <c r="I119">
        <f aca="true" t="shared" si="12" ref="I119:I150">F119</f>
        <v>0</v>
      </c>
      <c r="N119">
        <f t="shared" si="11"/>
        <v>0</v>
      </c>
    </row>
    <row r="120" spans="2:14" ht="12.75">
      <c r="B120" s="126" t="s">
        <v>151</v>
      </c>
      <c r="C120" s="126"/>
      <c r="D120" s="126"/>
      <c r="F120">
        <v>2</v>
      </c>
      <c r="H120">
        <f t="shared" si="10"/>
        <v>2</v>
      </c>
      <c r="I120">
        <f t="shared" si="12"/>
        <v>2</v>
      </c>
      <c r="N120">
        <f t="shared" si="11"/>
        <v>2</v>
      </c>
    </row>
    <row r="121" spans="2:14" ht="12.75">
      <c r="B121" s="126" t="s">
        <v>152</v>
      </c>
      <c r="C121" s="126"/>
      <c r="D121" s="126"/>
      <c r="F121">
        <v>4</v>
      </c>
      <c r="H121">
        <f t="shared" si="10"/>
        <v>4</v>
      </c>
      <c r="I121">
        <f t="shared" si="12"/>
        <v>4</v>
      </c>
      <c r="N121">
        <f t="shared" si="11"/>
        <v>4</v>
      </c>
    </row>
    <row r="122" spans="2:14" ht="12.75">
      <c r="B122" s="126"/>
      <c r="C122" s="126"/>
      <c r="D122" s="126"/>
      <c r="H122">
        <f t="shared" si="10"/>
        <v>0</v>
      </c>
      <c r="I122">
        <f t="shared" si="12"/>
        <v>0</v>
      </c>
      <c r="N122">
        <f t="shared" si="11"/>
        <v>0</v>
      </c>
    </row>
    <row r="123" spans="2:14" ht="12.75">
      <c r="B123" s="126"/>
      <c r="C123" s="126"/>
      <c r="D123" s="126"/>
      <c r="H123">
        <f t="shared" si="10"/>
        <v>0</v>
      </c>
      <c r="I123">
        <f t="shared" si="12"/>
        <v>0</v>
      </c>
      <c r="N123">
        <f t="shared" si="11"/>
        <v>0</v>
      </c>
    </row>
    <row r="124" spans="2:14" ht="12.75">
      <c r="B124" s="126"/>
      <c r="C124" s="126"/>
      <c r="D124" s="126"/>
      <c r="H124">
        <f t="shared" si="10"/>
        <v>0</v>
      </c>
      <c r="I124">
        <f t="shared" si="12"/>
        <v>0</v>
      </c>
      <c r="N124">
        <f t="shared" si="11"/>
        <v>0</v>
      </c>
    </row>
    <row r="125" spans="2:14" ht="12.75">
      <c r="B125" s="126"/>
      <c r="C125" s="126"/>
      <c r="D125" s="126"/>
      <c r="H125">
        <f t="shared" si="10"/>
        <v>0</v>
      </c>
      <c r="I125">
        <f t="shared" si="12"/>
        <v>0</v>
      </c>
      <c r="N125">
        <f t="shared" si="11"/>
        <v>0</v>
      </c>
    </row>
    <row r="126" spans="2:14" ht="12.75">
      <c r="B126" s="126"/>
      <c r="C126" s="126"/>
      <c r="D126" s="126"/>
      <c r="H126">
        <f t="shared" si="10"/>
        <v>0</v>
      </c>
      <c r="I126">
        <f t="shared" si="12"/>
        <v>0</v>
      </c>
      <c r="N126">
        <f t="shared" si="11"/>
        <v>0</v>
      </c>
    </row>
    <row r="127" spans="2:14" ht="12.75">
      <c r="B127" s="126"/>
      <c r="C127" s="126"/>
      <c r="D127" s="126"/>
      <c r="H127">
        <f t="shared" si="10"/>
        <v>0</v>
      </c>
      <c r="I127">
        <f t="shared" si="12"/>
        <v>0</v>
      </c>
      <c r="N127">
        <f t="shared" si="11"/>
        <v>0</v>
      </c>
    </row>
    <row r="128" spans="2:14" ht="12.75">
      <c r="B128" s="126"/>
      <c r="C128" s="126"/>
      <c r="D128" s="126"/>
      <c r="H128">
        <f t="shared" si="10"/>
        <v>0</v>
      </c>
      <c r="I128">
        <f t="shared" si="12"/>
        <v>0</v>
      </c>
      <c r="N128">
        <f t="shared" si="11"/>
        <v>0</v>
      </c>
    </row>
    <row r="129" spans="2:14" ht="12.75">
      <c r="B129" s="126"/>
      <c r="C129" s="126"/>
      <c r="D129" s="126"/>
      <c r="H129">
        <f t="shared" si="10"/>
        <v>0</v>
      </c>
      <c r="I129">
        <f t="shared" si="12"/>
        <v>0</v>
      </c>
      <c r="N129">
        <f t="shared" si="11"/>
        <v>0</v>
      </c>
    </row>
    <row r="130" spans="2:14" ht="12.75">
      <c r="B130" s="126"/>
      <c r="C130" s="126"/>
      <c r="D130" s="126"/>
      <c r="H130">
        <f t="shared" si="10"/>
        <v>0</v>
      </c>
      <c r="I130">
        <f t="shared" si="12"/>
        <v>0</v>
      </c>
      <c r="N130">
        <f t="shared" si="11"/>
        <v>0</v>
      </c>
    </row>
    <row r="131" spans="2:14" ht="12.75">
      <c r="B131" s="126"/>
      <c r="C131" s="126"/>
      <c r="D131" s="126"/>
      <c r="H131">
        <f t="shared" si="10"/>
        <v>0</v>
      </c>
      <c r="I131">
        <f t="shared" si="12"/>
        <v>0</v>
      </c>
      <c r="N131">
        <f t="shared" si="11"/>
        <v>0</v>
      </c>
    </row>
    <row r="132" spans="2:14" ht="12.75">
      <c r="B132" s="126"/>
      <c r="C132" s="126"/>
      <c r="D132" s="126"/>
      <c r="H132">
        <f t="shared" si="10"/>
        <v>0</v>
      </c>
      <c r="I132">
        <f t="shared" si="12"/>
        <v>0</v>
      </c>
      <c r="N132">
        <f t="shared" si="11"/>
        <v>0</v>
      </c>
    </row>
    <row r="133" spans="2:14" ht="12.75">
      <c r="B133" s="126"/>
      <c r="C133" s="126"/>
      <c r="D133" s="126"/>
      <c r="H133">
        <f t="shared" si="10"/>
        <v>0</v>
      </c>
      <c r="I133">
        <f t="shared" si="12"/>
        <v>0</v>
      </c>
      <c r="N133">
        <f t="shared" si="11"/>
        <v>0</v>
      </c>
    </row>
    <row r="134" spans="2:14" ht="12.75">
      <c r="B134" s="126"/>
      <c r="C134" s="126"/>
      <c r="D134" s="126"/>
      <c r="H134">
        <f t="shared" si="10"/>
        <v>0</v>
      </c>
      <c r="I134">
        <f t="shared" si="12"/>
        <v>0</v>
      </c>
      <c r="N134">
        <f t="shared" si="11"/>
        <v>0</v>
      </c>
    </row>
    <row r="135" spans="2:14" ht="12.75">
      <c r="B135" s="126"/>
      <c r="C135" s="126"/>
      <c r="D135" s="126"/>
      <c r="H135">
        <f t="shared" si="10"/>
        <v>0</v>
      </c>
      <c r="I135">
        <f t="shared" si="12"/>
        <v>0</v>
      </c>
      <c r="N135">
        <f t="shared" si="11"/>
        <v>0</v>
      </c>
    </row>
    <row r="136" spans="2:14" ht="12.75">
      <c r="B136" s="126"/>
      <c r="C136" s="126"/>
      <c r="D136" s="126"/>
      <c r="H136">
        <f t="shared" si="10"/>
        <v>0</v>
      </c>
      <c r="I136">
        <f t="shared" si="12"/>
        <v>0</v>
      </c>
      <c r="N136">
        <f t="shared" si="11"/>
        <v>0</v>
      </c>
    </row>
    <row r="137" spans="2:14" ht="12.75">
      <c r="B137" s="126"/>
      <c r="C137" s="126"/>
      <c r="D137" s="126"/>
      <c r="H137">
        <f t="shared" si="10"/>
        <v>0</v>
      </c>
      <c r="I137">
        <f t="shared" si="12"/>
        <v>0</v>
      </c>
      <c r="N137">
        <f t="shared" si="11"/>
        <v>0</v>
      </c>
    </row>
    <row r="138" spans="2:14" ht="12.75">
      <c r="B138" s="126"/>
      <c r="C138" s="126"/>
      <c r="D138" s="126"/>
      <c r="H138">
        <f t="shared" si="10"/>
        <v>0</v>
      </c>
      <c r="I138">
        <f t="shared" si="12"/>
        <v>0</v>
      </c>
      <c r="N138">
        <f t="shared" si="11"/>
        <v>0</v>
      </c>
    </row>
    <row r="139" spans="2:14" ht="12.75">
      <c r="B139" s="126"/>
      <c r="C139" s="126"/>
      <c r="D139" s="126"/>
      <c r="H139">
        <f t="shared" si="10"/>
        <v>0</v>
      </c>
      <c r="I139">
        <f t="shared" si="12"/>
        <v>0</v>
      </c>
      <c r="N139">
        <f t="shared" si="11"/>
        <v>0</v>
      </c>
    </row>
    <row r="140" spans="2:14" ht="12.75">
      <c r="B140" s="126"/>
      <c r="C140" s="126"/>
      <c r="D140" s="126"/>
      <c r="H140">
        <f t="shared" si="10"/>
        <v>0</v>
      </c>
      <c r="I140">
        <f t="shared" si="12"/>
        <v>0</v>
      </c>
      <c r="N140">
        <f t="shared" si="11"/>
        <v>0</v>
      </c>
    </row>
    <row r="141" spans="2:14" ht="12.75">
      <c r="B141" s="126"/>
      <c r="C141" s="126"/>
      <c r="D141" s="126"/>
      <c r="H141">
        <f t="shared" si="10"/>
        <v>0</v>
      </c>
      <c r="I141">
        <f t="shared" si="12"/>
        <v>0</v>
      </c>
      <c r="N141">
        <f t="shared" si="11"/>
        <v>0</v>
      </c>
    </row>
    <row r="142" spans="2:14" ht="12.75">
      <c r="B142" s="126"/>
      <c r="C142" s="126"/>
      <c r="D142" s="126"/>
      <c r="H142">
        <f t="shared" si="10"/>
        <v>0</v>
      </c>
      <c r="I142">
        <f t="shared" si="12"/>
        <v>0</v>
      </c>
      <c r="N142">
        <f t="shared" si="11"/>
        <v>0</v>
      </c>
    </row>
    <row r="143" spans="2:14" ht="12.75">
      <c r="B143" s="126"/>
      <c r="C143" s="126"/>
      <c r="D143" s="126"/>
      <c r="H143">
        <f t="shared" si="10"/>
        <v>0</v>
      </c>
      <c r="I143">
        <f t="shared" si="12"/>
        <v>0</v>
      </c>
      <c r="N143">
        <f t="shared" si="11"/>
        <v>0</v>
      </c>
    </row>
    <row r="144" spans="2:14" ht="12.75">
      <c r="B144" s="126"/>
      <c r="C144" s="126"/>
      <c r="D144" s="126"/>
      <c r="H144">
        <f t="shared" si="10"/>
        <v>0</v>
      </c>
      <c r="I144">
        <f t="shared" si="12"/>
        <v>0</v>
      </c>
      <c r="N144">
        <f t="shared" si="11"/>
        <v>0</v>
      </c>
    </row>
    <row r="145" spans="2:14" ht="12.75">
      <c r="B145" s="126"/>
      <c r="C145" s="126"/>
      <c r="D145" s="126"/>
      <c r="H145">
        <f t="shared" si="10"/>
        <v>0</v>
      </c>
      <c r="I145">
        <f t="shared" si="12"/>
        <v>0</v>
      </c>
      <c r="N145">
        <f t="shared" si="11"/>
        <v>0</v>
      </c>
    </row>
    <row r="146" spans="2:14" ht="12.75">
      <c r="B146" s="126"/>
      <c r="C146" s="126"/>
      <c r="D146" s="126"/>
      <c r="H146">
        <f t="shared" si="10"/>
        <v>0</v>
      </c>
      <c r="I146">
        <f t="shared" si="12"/>
        <v>0</v>
      </c>
      <c r="N146">
        <f t="shared" si="11"/>
        <v>0</v>
      </c>
    </row>
    <row r="147" spans="2:14" ht="12.75">
      <c r="B147" s="126"/>
      <c r="C147" s="126"/>
      <c r="D147" s="126"/>
      <c r="H147">
        <f t="shared" si="10"/>
        <v>0</v>
      </c>
      <c r="I147">
        <f t="shared" si="12"/>
        <v>0</v>
      </c>
      <c r="N147">
        <f t="shared" si="11"/>
        <v>0</v>
      </c>
    </row>
    <row r="148" spans="2:14" ht="12.75">
      <c r="B148" s="126"/>
      <c r="C148" s="126"/>
      <c r="D148" s="126"/>
      <c r="H148">
        <f t="shared" si="10"/>
        <v>0</v>
      </c>
      <c r="I148">
        <f t="shared" si="12"/>
        <v>0</v>
      </c>
      <c r="N148">
        <f t="shared" si="11"/>
        <v>0</v>
      </c>
    </row>
    <row r="149" spans="2:14" ht="12.75">
      <c r="B149" s="126"/>
      <c r="C149" s="126"/>
      <c r="D149" s="126"/>
      <c r="H149">
        <f t="shared" si="10"/>
        <v>0</v>
      </c>
      <c r="I149">
        <f t="shared" si="12"/>
        <v>0</v>
      </c>
      <c r="N149">
        <f t="shared" si="11"/>
        <v>0</v>
      </c>
    </row>
    <row r="150" spans="2:14" ht="12.75">
      <c r="B150" s="126"/>
      <c r="C150" s="126"/>
      <c r="D150" s="126"/>
      <c r="H150">
        <f t="shared" si="10"/>
        <v>0</v>
      </c>
      <c r="I150">
        <f t="shared" si="12"/>
        <v>0</v>
      </c>
      <c r="N150">
        <f t="shared" si="11"/>
        <v>0</v>
      </c>
    </row>
  </sheetData>
  <mergeCells count="128">
    <mergeCell ref="B144:D144"/>
    <mergeCell ref="B145:D145"/>
    <mergeCell ref="B32:D32"/>
    <mergeCell ref="B26:D26"/>
    <mergeCell ref="B27:D27"/>
    <mergeCell ref="B140:D140"/>
    <mergeCell ref="B141:D141"/>
    <mergeCell ref="B138:D138"/>
    <mergeCell ref="B139:D139"/>
    <mergeCell ref="B132:D132"/>
    <mergeCell ref="B150:D150"/>
    <mergeCell ref="B116:D116"/>
    <mergeCell ref="B146:D146"/>
    <mergeCell ref="B147:D147"/>
    <mergeCell ref="B148:D148"/>
    <mergeCell ref="B149:D149"/>
    <mergeCell ref="B142:D142"/>
    <mergeCell ref="B143:D143"/>
    <mergeCell ref="B136:D136"/>
    <mergeCell ref="B137:D137"/>
    <mergeCell ref="B133:D133"/>
    <mergeCell ref="B134:D134"/>
    <mergeCell ref="B135:D135"/>
    <mergeCell ref="B128:D128"/>
    <mergeCell ref="B129:D129"/>
    <mergeCell ref="B130:D130"/>
    <mergeCell ref="B131:D131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5:D115"/>
    <mergeCell ref="B117:D117"/>
    <mergeCell ref="B118:D118"/>
    <mergeCell ref="B119:D119"/>
    <mergeCell ref="B111:D111"/>
    <mergeCell ref="B112:D112"/>
    <mergeCell ref="B113:D113"/>
    <mergeCell ref="B114:D114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99:D99"/>
    <mergeCell ref="B100:D100"/>
    <mergeCell ref="B101:D101"/>
    <mergeCell ref="B102:D102"/>
    <mergeCell ref="B95:D95"/>
    <mergeCell ref="B96:D96"/>
    <mergeCell ref="B97:D97"/>
    <mergeCell ref="B98:D98"/>
    <mergeCell ref="B91:D91"/>
    <mergeCell ref="B92:D92"/>
    <mergeCell ref="B93:D93"/>
    <mergeCell ref="B94:D94"/>
    <mergeCell ref="B87:D87"/>
    <mergeCell ref="B88:D88"/>
    <mergeCell ref="B89:D89"/>
    <mergeCell ref="B90:D90"/>
    <mergeCell ref="B83:D83"/>
    <mergeCell ref="B84:D84"/>
    <mergeCell ref="B85:D85"/>
    <mergeCell ref="B86:D86"/>
    <mergeCell ref="B78:D78"/>
    <mergeCell ref="B79:D79"/>
    <mergeCell ref="B81:D81"/>
    <mergeCell ref="B82:D82"/>
    <mergeCell ref="B74:D74"/>
    <mergeCell ref="B75:D75"/>
    <mergeCell ref="B76:D76"/>
    <mergeCell ref="B77:D77"/>
    <mergeCell ref="B70:D70"/>
    <mergeCell ref="B71:D71"/>
    <mergeCell ref="B72:D72"/>
    <mergeCell ref="B73:D73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60:D60"/>
    <mergeCell ref="B61:D61"/>
    <mergeCell ref="B54:D54"/>
    <mergeCell ref="B55:D55"/>
    <mergeCell ref="B56:D56"/>
    <mergeCell ref="B57:D57"/>
    <mergeCell ref="B50:D50"/>
    <mergeCell ref="B51:D51"/>
    <mergeCell ref="B52:D52"/>
    <mergeCell ref="B53:D53"/>
    <mergeCell ref="B46:D46"/>
    <mergeCell ref="B47:D47"/>
    <mergeCell ref="B48:D48"/>
    <mergeCell ref="B49:D49"/>
    <mergeCell ref="B42:D42"/>
    <mergeCell ref="B43:D43"/>
    <mergeCell ref="B44:D44"/>
    <mergeCell ref="B45:D45"/>
    <mergeCell ref="B38:D38"/>
    <mergeCell ref="B39:D39"/>
    <mergeCell ref="B40:D40"/>
    <mergeCell ref="B41:D41"/>
    <mergeCell ref="B29:D29"/>
    <mergeCell ref="B30:D30"/>
    <mergeCell ref="B31:D31"/>
    <mergeCell ref="B80:D80"/>
    <mergeCell ref="B59:D59"/>
    <mergeCell ref="B33:D33"/>
    <mergeCell ref="B34:D34"/>
    <mergeCell ref="B35:D35"/>
    <mergeCell ref="B36:D36"/>
    <mergeCell ref="B37:D37"/>
    <mergeCell ref="B2:D2"/>
    <mergeCell ref="B22:C22"/>
    <mergeCell ref="B25:D25"/>
    <mergeCell ref="B28:D2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3.421875" style="0" bestFit="1" customWidth="1"/>
    <col min="2" max="2" width="4.7109375" style="0" bestFit="1" customWidth="1"/>
    <col min="3" max="3" width="8.00390625" style="0" customWidth="1"/>
    <col min="4" max="4" width="2.7109375" style="0" customWidth="1"/>
    <col min="5" max="5" width="2.7109375" style="0" bestFit="1" customWidth="1"/>
    <col min="6" max="6" width="3.28125" style="0" customWidth="1"/>
    <col min="7" max="7" width="3.57421875" style="0" bestFit="1" customWidth="1"/>
    <col min="8" max="8" width="4.00390625" style="0" bestFit="1" customWidth="1"/>
    <col min="9" max="9" width="1.421875" style="0" customWidth="1"/>
    <col min="11" max="11" width="3.7109375" style="0" customWidth="1"/>
    <col min="12" max="12" width="3.57421875" style="0" customWidth="1"/>
    <col min="13" max="13" width="3.421875" style="0" customWidth="1"/>
    <col min="14" max="14" width="7.00390625" style="0" customWidth="1"/>
    <col min="15" max="15" width="1.421875" style="0" customWidth="1"/>
    <col min="16" max="16" width="5.00390625" style="0" bestFit="1" customWidth="1"/>
    <col min="17" max="17" width="5.421875" style="0" customWidth="1"/>
    <col min="18" max="18" width="4.00390625" style="0" customWidth="1"/>
    <col min="19" max="19" width="5.00390625" style="0" bestFit="1" customWidth="1"/>
    <col min="20" max="20" width="4.28125" style="0" bestFit="1" customWidth="1"/>
    <col min="21" max="22" width="5.00390625" style="0" bestFit="1" customWidth="1"/>
    <col min="23" max="23" width="5.421875" style="0" customWidth="1"/>
    <col min="24" max="24" width="1.8515625" style="0" customWidth="1"/>
  </cols>
  <sheetData>
    <row r="1" spans="1:24" ht="13.5" thickTop="1">
      <c r="A1" s="128" t="s">
        <v>163</v>
      </c>
      <c r="B1" s="129"/>
      <c r="C1" s="129"/>
      <c r="D1" s="129"/>
      <c r="E1" s="129"/>
      <c r="F1" s="129"/>
      <c r="G1" s="75"/>
      <c r="H1" s="17"/>
      <c r="I1" s="17"/>
      <c r="J1" s="17"/>
      <c r="K1" s="17"/>
      <c r="L1" s="18"/>
      <c r="M1" s="18"/>
      <c r="N1" s="18"/>
      <c r="O1" s="18"/>
      <c r="P1" s="64" t="s">
        <v>69</v>
      </c>
      <c r="Q1" s="146" t="s">
        <v>70</v>
      </c>
      <c r="R1" s="139"/>
      <c r="S1" s="107">
        <f>ROUND(A6/3,0)</f>
        <v>5</v>
      </c>
      <c r="T1" s="139" t="s">
        <v>71</v>
      </c>
      <c r="U1" s="139"/>
      <c r="V1" s="139"/>
      <c r="W1" s="107">
        <f>ROUND(A6/3,0)</f>
        <v>5</v>
      </c>
      <c r="X1" s="19"/>
    </row>
    <row r="2" spans="1:24" ht="13.5" thickBot="1">
      <c r="A2" s="156" t="s">
        <v>39</v>
      </c>
      <c r="B2" s="155"/>
      <c r="C2" s="112" t="s">
        <v>155</v>
      </c>
      <c r="D2" s="112"/>
      <c r="E2" s="112"/>
      <c r="F2" s="5"/>
      <c r="G2" s="32"/>
      <c r="H2" s="50" t="s">
        <v>43</v>
      </c>
      <c r="I2" s="50"/>
      <c r="J2" s="137" t="s">
        <v>68</v>
      </c>
      <c r="K2" s="137"/>
      <c r="L2" s="137"/>
      <c r="M2" s="137"/>
      <c r="N2" s="137"/>
      <c r="O2" s="39"/>
      <c r="P2" s="54" t="s">
        <v>24</v>
      </c>
      <c r="Q2" s="138" t="s">
        <v>72</v>
      </c>
      <c r="R2" s="131"/>
      <c r="S2" s="108"/>
      <c r="T2" s="131" t="s">
        <v>72</v>
      </c>
      <c r="U2" s="131"/>
      <c r="V2" s="131"/>
      <c r="W2" s="102"/>
      <c r="X2" s="20"/>
    </row>
    <row r="3" spans="1:24" ht="13.5" thickBot="1">
      <c r="A3" s="160" t="s">
        <v>38</v>
      </c>
      <c r="B3" s="161"/>
      <c r="C3" s="113" t="s">
        <v>155</v>
      </c>
      <c r="D3" s="113"/>
      <c r="E3" s="113"/>
      <c r="F3" s="2"/>
      <c r="G3" s="44"/>
      <c r="H3" s="90"/>
      <c r="I3" s="2"/>
      <c r="J3" s="120" t="s">
        <v>28</v>
      </c>
      <c r="K3" s="120"/>
      <c r="L3" s="120"/>
      <c r="M3" s="120"/>
      <c r="N3" s="120"/>
      <c r="O3" s="13"/>
      <c r="P3" s="4"/>
      <c r="Q3" s="138" t="s">
        <v>73</v>
      </c>
      <c r="R3" s="131"/>
      <c r="S3" s="108">
        <f>SUM(S1:S2)</f>
        <v>5</v>
      </c>
      <c r="T3" s="131" t="s">
        <v>74</v>
      </c>
      <c r="U3" s="131"/>
      <c r="V3" s="131"/>
      <c r="W3" s="102">
        <f>SUM(W1:W2)</f>
        <v>5</v>
      </c>
      <c r="X3" s="20"/>
    </row>
    <row r="4" spans="1:24" ht="13.5" thickBot="1">
      <c r="A4" s="65" t="s">
        <v>40</v>
      </c>
      <c r="B4" s="53" t="s">
        <v>41</v>
      </c>
      <c r="C4" s="53"/>
      <c r="D4" s="165" t="s">
        <v>2</v>
      </c>
      <c r="E4" s="165"/>
      <c r="F4" s="53" t="s">
        <v>42</v>
      </c>
      <c r="G4" s="42" t="s">
        <v>43</v>
      </c>
      <c r="H4" s="6">
        <v>2</v>
      </c>
      <c r="I4" s="2"/>
      <c r="J4" s="154" t="s">
        <v>165</v>
      </c>
      <c r="K4" s="155"/>
      <c r="L4" s="155"/>
      <c r="M4" s="155"/>
      <c r="N4" s="155"/>
      <c r="O4" s="13"/>
      <c r="P4" s="102"/>
      <c r="Q4" s="138" t="s">
        <v>75</v>
      </c>
      <c r="R4" s="131"/>
      <c r="S4" s="4"/>
      <c r="T4" s="4"/>
      <c r="U4" s="4"/>
      <c r="V4" s="4"/>
      <c r="W4" s="4"/>
      <c r="X4" s="22"/>
    </row>
    <row r="5" spans="1:24" ht="13.5" thickBot="1">
      <c r="A5" s="76">
        <f>Create!G5</f>
        <v>10</v>
      </c>
      <c r="B5" s="131" t="s">
        <v>12</v>
      </c>
      <c r="C5" s="131"/>
      <c r="D5" s="131"/>
      <c r="E5" s="2">
        <v>10</v>
      </c>
      <c r="F5" s="3" t="s">
        <v>50</v>
      </c>
      <c r="G5" s="77">
        <f>Create!N5</f>
        <v>0</v>
      </c>
      <c r="H5" s="6"/>
      <c r="I5" s="2"/>
      <c r="J5" s="150" t="s">
        <v>157</v>
      </c>
      <c r="K5" s="150"/>
      <c r="L5" s="150"/>
      <c r="M5" s="150"/>
      <c r="N5" s="150"/>
      <c r="O5" s="13"/>
      <c r="P5" s="102"/>
      <c r="Q5" s="58"/>
      <c r="R5" s="2"/>
      <c r="S5" s="2"/>
      <c r="T5" s="2"/>
      <c r="U5" s="2"/>
      <c r="V5" s="2"/>
      <c r="W5" s="2"/>
      <c r="X5" s="20"/>
    </row>
    <row r="6" spans="1:24" ht="13.5" thickBot="1">
      <c r="A6" s="21">
        <f>Create!G6</f>
        <v>14</v>
      </c>
      <c r="B6" s="131" t="s">
        <v>13</v>
      </c>
      <c r="C6" s="131"/>
      <c r="D6" s="131"/>
      <c r="E6" s="2">
        <v>10</v>
      </c>
      <c r="F6" s="3" t="s">
        <v>51</v>
      </c>
      <c r="G6" s="78">
        <f>Create!N6</f>
        <v>12</v>
      </c>
      <c r="H6" s="109">
        <v>0</v>
      </c>
      <c r="I6" s="109"/>
      <c r="J6" s="127" t="s">
        <v>177</v>
      </c>
      <c r="K6" s="130"/>
      <c r="L6" s="130"/>
      <c r="M6" s="130"/>
      <c r="N6" s="130"/>
      <c r="O6" s="109"/>
      <c r="P6" s="117" t="s">
        <v>179</v>
      </c>
      <c r="Q6" s="143" t="s">
        <v>76</v>
      </c>
      <c r="R6" s="144"/>
      <c r="S6" s="144"/>
      <c r="T6" s="144"/>
      <c r="U6" s="144"/>
      <c r="V6" s="144"/>
      <c r="W6" s="144"/>
      <c r="X6" s="145"/>
    </row>
    <row r="7" spans="1:24" ht="12.75">
      <c r="A7" s="21">
        <f>Create!G7</f>
        <v>12</v>
      </c>
      <c r="B7" s="131" t="s">
        <v>14</v>
      </c>
      <c r="C7" s="131"/>
      <c r="D7" s="131"/>
      <c r="E7" s="2">
        <v>10</v>
      </c>
      <c r="F7" s="3" t="s">
        <v>52</v>
      </c>
      <c r="G7" s="78">
        <f>Create!N7</f>
        <v>4</v>
      </c>
      <c r="H7" s="6">
        <v>5</v>
      </c>
      <c r="I7" s="2"/>
      <c r="J7" s="127" t="s">
        <v>186</v>
      </c>
      <c r="K7" s="127"/>
      <c r="L7" s="127"/>
      <c r="M7" s="127"/>
      <c r="N7" s="127"/>
      <c r="O7" s="13"/>
      <c r="P7" s="102" t="s">
        <v>162</v>
      </c>
      <c r="Q7" s="56" t="s">
        <v>77</v>
      </c>
      <c r="R7" s="8"/>
      <c r="S7" s="8" t="s">
        <v>78</v>
      </c>
      <c r="T7" s="8" t="s">
        <v>79</v>
      </c>
      <c r="U7" s="8" t="s">
        <v>80</v>
      </c>
      <c r="V7" s="147" t="s">
        <v>81</v>
      </c>
      <c r="W7" s="147"/>
      <c r="X7" s="23"/>
    </row>
    <row r="8" spans="1:24" ht="12.75">
      <c r="A8" s="21">
        <f>Create!G8</f>
        <v>12</v>
      </c>
      <c r="B8" s="131" t="s">
        <v>15</v>
      </c>
      <c r="C8" s="131"/>
      <c r="D8" s="131"/>
      <c r="E8" s="2">
        <v>10</v>
      </c>
      <c r="F8" s="3" t="s">
        <v>52</v>
      </c>
      <c r="G8" s="78">
        <f>Create!N8</f>
        <v>4</v>
      </c>
      <c r="H8" s="6">
        <v>3</v>
      </c>
      <c r="I8" s="2"/>
      <c r="J8" s="127" t="s">
        <v>172</v>
      </c>
      <c r="K8" s="127"/>
      <c r="L8" s="127"/>
      <c r="M8" s="127"/>
      <c r="N8" s="127"/>
      <c r="O8" s="13"/>
      <c r="P8" s="102" t="s">
        <v>169</v>
      </c>
      <c r="Q8" s="57" t="s">
        <v>82</v>
      </c>
      <c r="R8" s="9"/>
      <c r="S8" s="10" t="s">
        <v>92</v>
      </c>
      <c r="T8" s="11" t="s">
        <v>96</v>
      </c>
      <c r="U8" s="11">
        <v>0</v>
      </c>
      <c r="V8" s="140" t="s">
        <v>100</v>
      </c>
      <c r="W8" s="140"/>
      <c r="X8" s="141"/>
    </row>
    <row r="9" spans="1:24" ht="12.75">
      <c r="A9" s="21">
        <f>Create!G9</f>
        <v>16</v>
      </c>
      <c r="B9" s="131" t="s">
        <v>16</v>
      </c>
      <c r="C9" s="131"/>
      <c r="D9" s="131"/>
      <c r="E9" s="2">
        <v>10</v>
      </c>
      <c r="F9" s="3" t="s">
        <v>50</v>
      </c>
      <c r="G9" s="78">
        <f>Create!N9</f>
        <v>6</v>
      </c>
      <c r="H9" s="6">
        <v>2</v>
      </c>
      <c r="I9" s="2"/>
      <c r="J9" s="127" t="s">
        <v>171</v>
      </c>
      <c r="K9" s="127"/>
      <c r="L9" s="127"/>
      <c r="M9" s="127"/>
      <c r="N9" s="127"/>
      <c r="O9" s="13"/>
      <c r="P9" s="102" t="s">
        <v>187</v>
      </c>
      <c r="Q9" s="57" t="s">
        <v>83</v>
      </c>
      <c r="R9" s="9"/>
      <c r="S9" s="10" t="s">
        <v>93</v>
      </c>
      <c r="T9" s="12" t="s">
        <v>98</v>
      </c>
      <c r="U9" s="10" t="s">
        <v>92</v>
      </c>
      <c r="V9" s="142" t="s">
        <v>101</v>
      </c>
      <c r="W9" s="140"/>
      <c r="X9" s="141"/>
    </row>
    <row r="10" spans="1:24" ht="12.75">
      <c r="A10" s="21">
        <f>Create!G10</f>
        <v>11</v>
      </c>
      <c r="B10" s="131" t="s">
        <v>17</v>
      </c>
      <c r="C10" s="131"/>
      <c r="D10" s="131"/>
      <c r="E10" s="2">
        <v>10</v>
      </c>
      <c r="F10" s="3" t="s">
        <v>52</v>
      </c>
      <c r="G10" s="78">
        <f>Create!N10</f>
        <v>2</v>
      </c>
      <c r="H10" s="6">
        <v>2</v>
      </c>
      <c r="I10" s="2"/>
      <c r="J10" s="131" t="s">
        <v>176</v>
      </c>
      <c r="K10" s="131"/>
      <c r="L10" s="131"/>
      <c r="M10" s="131"/>
      <c r="N10" s="131"/>
      <c r="O10" s="131"/>
      <c r="P10" s="102" t="s">
        <v>187</v>
      </c>
      <c r="Q10" s="57" t="s">
        <v>84</v>
      </c>
      <c r="R10" s="9"/>
      <c r="S10" s="10" t="s">
        <v>92</v>
      </c>
      <c r="T10" s="11">
        <v>-2</v>
      </c>
      <c r="U10" s="11">
        <v>0</v>
      </c>
      <c r="V10" s="140" t="s">
        <v>102</v>
      </c>
      <c r="W10" s="140"/>
      <c r="X10" s="141"/>
    </row>
    <row r="11" spans="1:24" ht="12.75">
      <c r="A11" s="21">
        <f>Create!G11</f>
        <v>15</v>
      </c>
      <c r="B11" s="131" t="s">
        <v>18</v>
      </c>
      <c r="C11" s="131"/>
      <c r="D11" s="131"/>
      <c r="E11" s="2">
        <v>10</v>
      </c>
      <c r="F11" s="3" t="s">
        <v>50</v>
      </c>
      <c r="G11" s="78">
        <f>Create!N11</f>
        <v>5</v>
      </c>
      <c r="H11" s="6"/>
      <c r="I11" s="2"/>
      <c r="J11" s="127" t="s">
        <v>158</v>
      </c>
      <c r="K11" s="130"/>
      <c r="L11" s="130"/>
      <c r="M11" s="130"/>
      <c r="N11" s="130"/>
      <c r="O11" s="13"/>
      <c r="P11" s="102"/>
      <c r="Q11" s="57" t="s">
        <v>85</v>
      </c>
      <c r="R11" s="9"/>
      <c r="S11" s="10" t="s">
        <v>92</v>
      </c>
      <c r="T11" s="11" t="s">
        <v>96</v>
      </c>
      <c r="U11" s="12" t="s">
        <v>97</v>
      </c>
      <c r="V11" s="140" t="s">
        <v>103</v>
      </c>
      <c r="W11" s="140"/>
      <c r="X11" s="141"/>
    </row>
    <row r="12" spans="1:24" ht="12.75">
      <c r="A12" s="21">
        <f>Create!G12</f>
        <v>18</v>
      </c>
      <c r="B12" s="131" t="s">
        <v>19</v>
      </c>
      <c r="C12" s="131"/>
      <c r="D12" s="131"/>
      <c r="E12" s="2">
        <v>10</v>
      </c>
      <c r="F12" s="3" t="s">
        <v>53</v>
      </c>
      <c r="G12" s="78">
        <f>Create!N12</f>
        <v>4</v>
      </c>
      <c r="H12" s="6">
        <v>2</v>
      </c>
      <c r="I12" s="2"/>
      <c r="J12" s="127" t="s">
        <v>180</v>
      </c>
      <c r="K12" s="127"/>
      <c r="L12" s="127"/>
      <c r="M12" s="127"/>
      <c r="N12" s="127"/>
      <c r="O12" s="13"/>
      <c r="P12" s="102"/>
      <c r="Q12" s="57" t="s">
        <v>86</v>
      </c>
      <c r="R12" s="9"/>
      <c r="S12" s="10" t="s">
        <v>92</v>
      </c>
      <c r="T12" s="11">
        <v>-1</v>
      </c>
      <c r="U12" s="11">
        <v>-2</v>
      </c>
      <c r="V12" s="140" t="s">
        <v>104</v>
      </c>
      <c r="W12" s="140"/>
      <c r="X12" s="141"/>
    </row>
    <row r="13" spans="1:24" ht="12.75">
      <c r="A13" s="21">
        <f>Create!G14</f>
        <v>2</v>
      </c>
      <c r="B13" s="131" t="s">
        <v>44</v>
      </c>
      <c r="C13" s="131"/>
      <c r="D13" s="131"/>
      <c r="E13" s="4">
        <f>Create!D14</f>
        <v>2</v>
      </c>
      <c r="F13" s="3" t="s">
        <v>50</v>
      </c>
      <c r="G13" s="78">
        <v>0</v>
      </c>
      <c r="H13" s="6">
        <v>0</v>
      </c>
      <c r="I13" s="2"/>
      <c r="J13" s="127" t="s">
        <v>181</v>
      </c>
      <c r="K13" s="130"/>
      <c r="L13" s="130"/>
      <c r="M13" s="130"/>
      <c r="N13" s="130"/>
      <c r="O13" s="13"/>
      <c r="P13" s="102"/>
      <c r="Q13" s="57" t="s">
        <v>87</v>
      </c>
      <c r="R13" s="9"/>
      <c r="S13" s="10" t="s">
        <v>92</v>
      </c>
      <c r="T13" s="11">
        <v>0</v>
      </c>
      <c r="U13" s="11">
        <v>-5</v>
      </c>
      <c r="V13" s="140" t="s">
        <v>105</v>
      </c>
      <c r="W13" s="140"/>
      <c r="X13" s="141"/>
    </row>
    <row r="14" spans="1:24" ht="12.75">
      <c r="A14" s="21">
        <f>Create!G15</f>
        <v>2</v>
      </c>
      <c r="B14" s="131" t="s">
        <v>45</v>
      </c>
      <c r="C14" s="131"/>
      <c r="D14" s="131"/>
      <c r="E14" s="4">
        <f>Create!D15</f>
        <v>2</v>
      </c>
      <c r="F14" s="3" t="s">
        <v>50</v>
      </c>
      <c r="G14" s="78">
        <v>0</v>
      </c>
      <c r="H14" s="6">
        <v>3</v>
      </c>
      <c r="I14" s="2"/>
      <c r="J14" s="127" t="s">
        <v>182</v>
      </c>
      <c r="K14" s="127"/>
      <c r="L14" s="127"/>
      <c r="M14" s="127"/>
      <c r="N14" s="127"/>
      <c r="O14" s="13"/>
      <c r="P14" s="102" t="s">
        <v>187</v>
      </c>
      <c r="Q14" s="57" t="s">
        <v>88</v>
      </c>
      <c r="R14" s="9"/>
      <c r="S14" s="10" t="s">
        <v>92</v>
      </c>
      <c r="T14" s="11">
        <v>-2</v>
      </c>
      <c r="U14" s="11">
        <v>-2</v>
      </c>
      <c r="V14" s="140" t="s">
        <v>106</v>
      </c>
      <c r="W14" s="140"/>
      <c r="X14" s="141"/>
    </row>
    <row r="15" spans="1:24" ht="12.75">
      <c r="A15" s="21">
        <f>Create!G16</f>
        <v>2.4</v>
      </c>
      <c r="B15" s="131" t="s">
        <v>46</v>
      </c>
      <c r="C15" s="131"/>
      <c r="D15" s="131"/>
      <c r="E15" s="4">
        <f>Create!D16</f>
        <v>2.4</v>
      </c>
      <c r="F15" s="3" t="s">
        <v>54</v>
      </c>
      <c r="G15" s="78">
        <f>Create!N16</f>
        <v>0</v>
      </c>
      <c r="H15" s="6">
        <v>3</v>
      </c>
      <c r="I15" s="2"/>
      <c r="J15" s="127" t="s">
        <v>183</v>
      </c>
      <c r="K15" s="127"/>
      <c r="L15" s="127"/>
      <c r="M15" s="127"/>
      <c r="N15" s="127"/>
      <c r="O15" s="13"/>
      <c r="P15" s="110" t="s">
        <v>169</v>
      </c>
      <c r="Q15" s="57" t="s">
        <v>89</v>
      </c>
      <c r="R15" s="9"/>
      <c r="S15" s="10" t="s">
        <v>92</v>
      </c>
      <c r="T15" s="12" t="s">
        <v>95</v>
      </c>
      <c r="U15" s="11">
        <v>-3</v>
      </c>
      <c r="V15" s="140" t="s">
        <v>107</v>
      </c>
      <c r="W15" s="140"/>
      <c r="X15" s="141"/>
    </row>
    <row r="16" spans="1:24" ht="12.75">
      <c r="A16" s="21">
        <f>Create!G17</f>
        <v>4</v>
      </c>
      <c r="B16" s="131" t="s">
        <v>47</v>
      </c>
      <c r="C16" s="131"/>
      <c r="D16" s="131"/>
      <c r="E16" s="4">
        <f>Create!D17</f>
        <v>4</v>
      </c>
      <c r="F16" s="3" t="s">
        <v>52</v>
      </c>
      <c r="G16" s="78">
        <f>Create!N17</f>
        <v>0</v>
      </c>
      <c r="H16" s="6">
        <v>0</v>
      </c>
      <c r="I16" s="2"/>
      <c r="J16" s="127" t="s">
        <v>178</v>
      </c>
      <c r="K16" s="127"/>
      <c r="L16" s="127"/>
      <c r="M16" s="127"/>
      <c r="N16" s="127"/>
      <c r="O16" s="13"/>
      <c r="P16" s="102" t="s">
        <v>179</v>
      </c>
      <c r="Q16" s="57" t="s">
        <v>90</v>
      </c>
      <c r="R16" s="9"/>
      <c r="S16" s="10" t="s">
        <v>94</v>
      </c>
      <c r="T16" s="12" t="s">
        <v>99</v>
      </c>
      <c r="U16" s="11">
        <v>0</v>
      </c>
      <c r="V16" s="140"/>
      <c r="W16" s="140"/>
      <c r="X16" s="141"/>
    </row>
    <row r="17" spans="1:24" ht="12.75">
      <c r="A17" s="21">
        <f>Create!G18</f>
        <v>24</v>
      </c>
      <c r="B17" s="131" t="s">
        <v>48</v>
      </c>
      <c r="C17" s="131"/>
      <c r="D17" s="131"/>
      <c r="E17" s="4">
        <f>Create!D18</f>
        <v>24</v>
      </c>
      <c r="F17" s="3" t="s">
        <v>53</v>
      </c>
      <c r="G17" s="78">
        <f>Create!N18</f>
        <v>0</v>
      </c>
      <c r="H17" s="6">
        <v>3</v>
      </c>
      <c r="I17" s="2"/>
      <c r="J17" s="127" t="s">
        <v>184</v>
      </c>
      <c r="K17" s="127"/>
      <c r="L17" s="127"/>
      <c r="M17" s="127"/>
      <c r="N17" s="127"/>
      <c r="O17" s="13"/>
      <c r="P17" s="102" t="s">
        <v>169</v>
      </c>
      <c r="Q17" s="57" t="s">
        <v>91</v>
      </c>
      <c r="R17" s="9"/>
      <c r="S17" s="10" t="s">
        <v>92</v>
      </c>
      <c r="T17" s="11">
        <v>0</v>
      </c>
      <c r="U17" s="11">
        <v>0</v>
      </c>
      <c r="V17" s="140" t="s">
        <v>108</v>
      </c>
      <c r="W17" s="140"/>
      <c r="X17" s="141"/>
    </row>
    <row r="18" spans="1:24" ht="12.75">
      <c r="A18" s="21">
        <f>Create!G19</f>
        <v>27</v>
      </c>
      <c r="B18" s="131" t="s">
        <v>49</v>
      </c>
      <c r="C18" s="131"/>
      <c r="D18" s="131"/>
      <c r="E18" s="4">
        <f>Create!D19</f>
        <v>23</v>
      </c>
      <c r="F18" s="3" t="s">
        <v>50</v>
      </c>
      <c r="G18" s="78">
        <f>Create!N19</f>
        <v>4</v>
      </c>
      <c r="H18" s="6">
        <v>3</v>
      </c>
      <c r="I18" s="2"/>
      <c r="J18" s="127" t="s">
        <v>166</v>
      </c>
      <c r="K18" s="127"/>
      <c r="L18" s="127"/>
      <c r="M18" s="127"/>
      <c r="N18" s="127"/>
      <c r="O18" s="13"/>
      <c r="P18" s="102" t="s">
        <v>169</v>
      </c>
      <c r="Q18" s="57"/>
      <c r="R18" s="4"/>
      <c r="S18" s="10"/>
      <c r="T18" s="12"/>
      <c r="U18" s="11"/>
      <c r="V18" s="118"/>
      <c r="W18" s="118"/>
      <c r="X18" s="119"/>
    </row>
    <row r="19" spans="1:24" ht="13.5" thickBot="1">
      <c r="A19" s="66"/>
      <c r="B19" s="36"/>
      <c r="C19" s="36"/>
      <c r="D19" s="36"/>
      <c r="E19" s="36"/>
      <c r="F19" s="52" t="s">
        <v>55</v>
      </c>
      <c r="G19" s="106">
        <f>SUM(G5:G18)</f>
        <v>41</v>
      </c>
      <c r="H19" s="6">
        <v>0</v>
      </c>
      <c r="I19" s="2"/>
      <c r="J19" s="127" t="s">
        <v>185</v>
      </c>
      <c r="K19" s="127"/>
      <c r="L19" s="127"/>
      <c r="M19" s="127"/>
      <c r="N19" s="127"/>
      <c r="O19" s="13"/>
      <c r="P19" s="102" t="s">
        <v>179</v>
      </c>
      <c r="Q19" s="72"/>
      <c r="R19" s="5"/>
      <c r="S19" s="5"/>
      <c r="T19" s="5"/>
      <c r="U19" s="5"/>
      <c r="V19" s="151"/>
      <c r="W19" s="151"/>
      <c r="X19" s="152"/>
    </row>
    <row r="20" spans="1:24" ht="13.5" thickBot="1">
      <c r="A20" s="132" t="s">
        <v>61</v>
      </c>
      <c r="B20" s="133"/>
      <c r="C20" s="38" t="s">
        <v>62</v>
      </c>
      <c r="D20" s="148" t="s">
        <v>63</v>
      </c>
      <c r="E20" s="149"/>
      <c r="F20" s="149"/>
      <c r="G20" s="31" t="s">
        <v>164</v>
      </c>
      <c r="H20" s="6"/>
      <c r="I20" s="2"/>
      <c r="J20" s="150" t="s">
        <v>159</v>
      </c>
      <c r="K20" s="150"/>
      <c r="L20" s="150"/>
      <c r="M20" s="150"/>
      <c r="N20" s="150"/>
      <c r="O20" s="13"/>
      <c r="P20" s="102"/>
      <c r="Q20" s="72"/>
      <c r="R20" s="5"/>
      <c r="S20" s="5"/>
      <c r="T20" s="5"/>
      <c r="U20" s="5"/>
      <c r="V20" s="151"/>
      <c r="W20" s="151"/>
      <c r="X20" s="152"/>
    </row>
    <row r="21" spans="1:24" ht="12.75">
      <c r="A21" s="134" t="s">
        <v>56</v>
      </c>
      <c r="B21" s="135"/>
      <c r="C21" s="77">
        <f>9+ROUND(A5/5,0)</f>
        <v>11</v>
      </c>
      <c r="D21" s="138" t="s">
        <v>64</v>
      </c>
      <c r="E21" s="131"/>
      <c r="F21" s="131"/>
      <c r="G21" s="32" t="s">
        <v>156</v>
      </c>
      <c r="H21" s="114">
        <v>3</v>
      </c>
      <c r="I21" s="2"/>
      <c r="J21" s="127" t="s">
        <v>167</v>
      </c>
      <c r="K21" s="130"/>
      <c r="L21" s="130"/>
      <c r="M21" s="130"/>
      <c r="N21" s="130"/>
      <c r="O21" s="13"/>
      <c r="P21" s="102"/>
      <c r="Q21" s="72"/>
      <c r="R21" s="5"/>
      <c r="S21" s="5"/>
      <c r="T21" s="5"/>
      <c r="U21" s="5"/>
      <c r="V21" s="151"/>
      <c r="W21" s="151"/>
      <c r="X21" s="152"/>
    </row>
    <row r="22" spans="1:24" ht="12.75">
      <c r="A22" s="134" t="s">
        <v>57</v>
      </c>
      <c r="B22" s="135"/>
      <c r="C22" s="78">
        <f>ROUND(9+A6/5,0)</f>
        <v>12</v>
      </c>
      <c r="D22" s="138" t="s">
        <v>65</v>
      </c>
      <c r="E22" s="131"/>
      <c r="F22" s="131"/>
      <c r="G22" s="32" t="s">
        <v>156</v>
      </c>
      <c r="H22" s="6"/>
      <c r="I22" s="2"/>
      <c r="J22" s="127" t="s">
        <v>168</v>
      </c>
      <c r="K22" s="127"/>
      <c r="L22" s="127"/>
      <c r="M22" s="127"/>
      <c r="N22" s="127"/>
      <c r="O22" s="13"/>
      <c r="P22" s="102"/>
      <c r="Q22" s="72"/>
      <c r="R22" s="5"/>
      <c r="S22" s="5"/>
      <c r="T22" s="5"/>
      <c r="U22" s="5"/>
      <c r="V22" s="151"/>
      <c r="W22" s="151"/>
      <c r="X22" s="152"/>
    </row>
    <row r="23" spans="1:24" ht="13.5" thickBot="1">
      <c r="A23" s="134" t="s">
        <v>58</v>
      </c>
      <c r="B23" s="135"/>
      <c r="C23" s="78">
        <f>9+ROUND(A9/5,0)</f>
        <v>12</v>
      </c>
      <c r="D23" s="33"/>
      <c r="E23" s="4"/>
      <c r="G23" s="115"/>
      <c r="H23" s="6"/>
      <c r="I23" s="2"/>
      <c r="J23" s="150" t="s">
        <v>160</v>
      </c>
      <c r="K23" s="150"/>
      <c r="L23" s="150"/>
      <c r="M23" s="150"/>
      <c r="N23" s="150"/>
      <c r="O23" s="13"/>
      <c r="P23" s="102"/>
      <c r="Q23" s="73"/>
      <c r="R23" s="74"/>
      <c r="S23" s="74"/>
      <c r="T23" s="74"/>
      <c r="U23" s="74"/>
      <c r="V23" s="153"/>
      <c r="W23" s="153"/>
      <c r="X23" s="121"/>
    </row>
    <row r="24" spans="1:24" ht="12.75">
      <c r="A24" s="134" t="s">
        <v>59</v>
      </c>
      <c r="B24" s="135"/>
      <c r="C24" s="78">
        <f>9+ROUND(A10/5,0)</f>
        <v>11</v>
      </c>
      <c r="D24" s="34"/>
      <c r="E24" s="5"/>
      <c r="F24" s="5"/>
      <c r="G24" s="32"/>
      <c r="H24" s="6">
        <v>2</v>
      </c>
      <c r="I24" s="2"/>
      <c r="J24" s="127" t="s">
        <v>170</v>
      </c>
      <c r="K24" s="130"/>
      <c r="L24" s="130"/>
      <c r="M24" s="130"/>
      <c r="N24" s="130"/>
      <c r="O24" s="13"/>
      <c r="P24" s="102"/>
      <c r="Q24" s="59" t="s">
        <v>109</v>
      </c>
      <c r="R24" s="60" t="s">
        <v>111</v>
      </c>
      <c r="S24" s="60" t="s">
        <v>112</v>
      </c>
      <c r="T24" s="60" t="s">
        <v>113</v>
      </c>
      <c r="U24" s="60" t="s">
        <v>114</v>
      </c>
      <c r="V24" s="60" t="s">
        <v>115</v>
      </c>
      <c r="W24" s="60" t="s">
        <v>116</v>
      </c>
      <c r="X24" s="67"/>
    </row>
    <row r="25" spans="1:24" ht="13.5" thickBot="1">
      <c r="A25" s="134" t="s">
        <v>60</v>
      </c>
      <c r="B25" s="135"/>
      <c r="C25" s="78">
        <f>9+ROUND(A11/5,0)</f>
        <v>12</v>
      </c>
      <c r="D25" s="35"/>
      <c r="E25" s="36"/>
      <c r="F25" s="36"/>
      <c r="G25" s="37"/>
      <c r="H25" s="6"/>
      <c r="I25" s="2"/>
      <c r="J25" s="127" t="s">
        <v>173</v>
      </c>
      <c r="K25" s="127"/>
      <c r="L25" s="127"/>
      <c r="M25" s="127"/>
      <c r="N25" s="127"/>
      <c r="O25" s="13"/>
      <c r="P25" s="102"/>
      <c r="Q25" s="61" t="s">
        <v>110</v>
      </c>
      <c r="R25" s="62">
        <v>0</v>
      </c>
      <c r="S25" s="62">
        <v>-2</v>
      </c>
      <c r="T25" s="62">
        <v>-4</v>
      </c>
      <c r="U25" s="62">
        <v>-6</v>
      </c>
      <c r="V25" s="62">
        <v>-8</v>
      </c>
      <c r="W25" s="62">
        <v>-10</v>
      </c>
      <c r="X25" s="68"/>
    </row>
    <row r="26" spans="1:24" ht="13.5" thickBot="1">
      <c r="A26" s="136" t="s">
        <v>66</v>
      </c>
      <c r="B26" s="137"/>
      <c r="C26" s="137"/>
      <c r="D26" s="166">
        <f>9+ROUND(A9/5,0)</f>
        <v>12</v>
      </c>
      <c r="E26" s="166"/>
      <c r="F26" s="36"/>
      <c r="G26" s="40"/>
      <c r="H26" s="6">
        <v>1</v>
      </c>
      <c r="I26" s="2"/>
      <c r="J26" s="127" t="s">
        <v>174</v>
      </c>
      <c r="K26" s="127"/>
      <c r="L26" s="127"/>
      <c r="M26" s="127"/>
      <c r="N26" s="127"/>
      <c r="O26" s="13"/>
      <c r="P26" s="102"/>
      <c r="Q26" s="63" t="s">
        <v>117</v>
      </c>
      <c r="R26" s="79">
        <f>A6</f>
        <v>14</v>
      </c>
      <c r="S26" s="43" t="s">
        <v>118</v>
      </c>
      <c r="T26" s="79">
        <f>A15</f>
        <v>2.4</v>
      </c>
      <c r="U26" s="43" t="s">
        <v>119</v>
      </c>
      <c r="V26" s="43"/>
      <c r="W26" s="79">
        <f>ROUND(A10/3,0)</f>
        <v>4</v>
      </c>
      <c r="X26" s="69"/>
    </row>
    <row r="27" spans="1:24" ht="13.5" thickBot="1">
      <c r="A27" s="132" t="s">
        <v>67</v>
      </c>
      <c r="B27" s="133"/>
      <c r="C27" s="133"/>
      <c r="D27" s="133"/>
      <c r="E27" s="133"/>
      <c r="F27" s="41"/>
      <c r="G27" s="42" t="s">
        <v>43</v>
      </c>
      <c r="H27" s="6"/>
      <c r="I27" s="2"/>
      <c r="J27" s="127" t="s">
        <v>175</v>
      </c>
      <c r="K27" s="130"/>
      <c r="L27" s="130"/>
      <c r="M27" s="130"/>
      <c r="N27" s="130"/>
      <c r="O27" s="13"/>
      <c r="P27" s="102"/>
      <c r="Q27" s="58" t="s">
        <v>120</v>
      </c>
      <c r="R27" s="2"/>
      <c r="S27" s="4" t="s">
        <v>147</v>
      </c>
      <c r="T27" s="4"/>
      <c r="U27" s="4"/>
      <c r="V27" s="4"/>
      <c r="W27" s="4"/>
      <c r="X27" s="22"/>
    </row>
    <row r="28" spans="1:24" ht="12.75">
      <c r="A28" s="163" t="s">
        <v>188</v>
      </c>
      <c r="B28" s="164"/>
      <c r="C28" s="164"/>
      <c r="D28" s="164"/>
      <c r="E28" s="164"/>
      <c r="F28" s="43"/>
      <c r="G28" s="77">
        <v>10</v>
      </c>
      <c r="H28" s="6"/>
      <c r="I28" s="2"/>
      <c r="J28" s="127"/>
      <c r="K28" s="127"/>
      <c r="L28" s="127"/>
      <c r="M28" s="127"/>
      <c r="N28" s="127"/>
      <c r="O28" s="13"/>
      <c r="P28" s="102"/>
      <c r="Q28" s="58" t="s">
        <v>121</v>
      </c>
      <c r="R28" s="4"/>
      <c r="S28" s="111"/>
      <c r="T28" s="2"/>
      <c r="U28" s="2" t="s">
        <v>122</v>
      </c>
      <c r="V28" s="4"/>
      <c r="W28" s="110"/>
      <c r="X28" s="20"/>
    </row>
    <row r="29" spans="1:24" ht="12.75">
      <c r="A29" s="156" t="s">
        <v>191</v>
      </c>
      <c r="B29" s="155"/>
      <c r="C29" s="155"/>
      <c r="D29" s="155"/>
      <c r="E29" s="155"/>
      <c r="F29" s="2"/>
      <c r="G29" s="78">
        <v>10</v>
      </c>
      <c r="H29" s="6"/>
      <c r="I29" s="2"/>
      <c r="J29" s="127"/>
      <c r="K29" s="130"/>
      <c r="L29" s="130"/>
      <c r="M29" s="130"/>
      <c r="N29" s="130"/>
      <c r="O29" s="13"/>
      <c r="P29" s="102"/>
      <c r="Q29" s="58"/>
      <c r="R29" s="2"/>
      <c r="S29" s="2"/>
      <c r="T29" s="2"/>
      <c r="U29" s="2"/>
      <c r="V29" s="2"/>
      <c r="W29" s="2"/>
      <c r="X29" s="20"/>
    </row>
    <row r="30" spans="1:24" ht="13.5" thickBot="1">
      <c r="A30" s="156" t="s">
        <v>192</v>
      </c>
      <c r="B30" s="155"/>
      <c r="C30" s="155"/>
      <c r="D30" s="155"/>
      <c r="E30" s="155"/>
      <c r="F30" s="2"/>
      <c r="G30" s="78"/>
      <c r="H30" s="6"/>
      <c r="I30" s="2"/>
      <c r="J30" s="127"/>
      <c r="K30" s="127"/>
      <c r="L30" s="127"/>
      <c r="M30" s="127"/>
      <c r="N30" s="127"/>
      <c r="O30" s="13"/>
      <c r="P30" s="102"/>
      <c r="Q30" s="51" t="s">
        <v>123</v>
      </c>
      <c r="R30" s="62">
        <f>A17</f>
        <v>24</v>
      </c>
      <c r="S30" s="36" t="s">
        <v>124</v>
      </c>
      <c r="T30" s="62">
        <f>A18</f>
        <v>27</v>
      </c>
      <c r="U30" s="36" t="s">
        <v>125</v>
      </c>
      <c r="V30" s="62">
        <f>A8</f>
        <v>12</v>
      </c>
      <c r="W30" s="36"/>
      <c r="X30" s="70"/>
    </row>
    <row r="31" spans="1:24" ht="12.75">
      <c r="A31" s="162" t="s">
        <v>189</v>
      </c>
      <c r="B31" s="131"/>
      <c r="C31" s="131"/>
      <c r="D31" s="131"/>
      <c r="E31" s="131"/>
      <c r="F31" s="131"/>
      <c r="G31" s="78">
        <v>5</v>
      </c>
      <c r="H31" s="114"/>
      <c r="I31" s="2"/>
      <c r="J31" s="127"/>
      <c r="K31" s="130"/>
      <c r="L31" s="130"/>
      <c r="M31" s="130"/>
      <c r="N31" s="130"/>
      <c r="O31" s="13"/>
      <c r="P31" s="102"/>
      <c r="Q31" s="116"/>
      <c r="R31" s="2"/>
      <c r="S31" s="2"/>
      <c r="T31" s="2"/>
      <c r="U31" s="2"/>
      <c r="V31" s="2"/>
      <c r="W31" s="2"/>
      <c r="X31" s="20"/>
    </row>
    <row r="32" spans="1:24" ht="12.75">
      <c r="A32" s="156" t="s">
        <v>190</v>
      </c>
      <c r="B32" s="155"/>
      <c r="C32" s="155"/>
      <c r="D32" s="155"/>
      <c r="E32" s="155"/>
      <c r="F32" s="2"/>
      <c r="G32" s="78"/>
      <c r="H32" s="6"/>
      <c r="I32" s="2"/>
      <c r="J32" s="127"/>
      <c r="K32" s="130"/>
      <c r="L32" s="130"/>
      <c r="M32" s="130"/>
      <c r="N32" s="130"/>
      <c r="O32" s="13"/>
      <c r="P32" s="102"/>
      <c r="Q32" s="58"/>
      <c r="R32" s="2"/>
      <c r="S32" s="2"/>
      <c r="T32" s="2"/>
      <c r="U32" s="2"/>
      <c r="V32" s="2"/>
      <c r="W32" s="2"/>
      <c r="X32" s="20"/>
    </row>
    <row r="33" spans="1:24" ht="12.75">
      <c r="A33" s="162"/>
      <c r="B33" s="131"/>
      <c r="C33" s="131"/>
      <c r="D33" s="131"/>
      <c r="E33" s="131"/>
      <c r="F33" s="131"/>
      <c r="G33" s="78"/>
      <c r="H33" s="6"/>
      <c r="I33" s="2"/>
      <c r="J33" s="127"/>
      <c r="K33" s="127"/>
      <c r="L33" s="127"/>
      <c r="M33" s="127"/>
      <c r="N33" s="127"/>
      <c r="O33" s="13"/>
      <c r="P33" s="102"/>
      <c r="Q33" s="58"/>
      <c r="R33" s="49"/>
      <c r="S33" s="2"/>
      <c r="T33" s="2"/>
      <c r="U33" s="2"/>
      <c r="V33" s="2"/>
      <c r="W33" s="2"/>
      <c r="X33" s="20"/>
    </row>
    <row r="34" spans="1:24" ht="12.75">
      <c r="A34" s="156"/>
      <c r="B34" s="155"/>
      <c r="C34" s="155"/>
      <c r="D34" s="155"/>
      <c r="E34" s="155"/>
      <c r="F34" s="2"/>
      <c r="G34" s="78"/>
      <c r="H34" s="6"/>
      <c r="I34" s="2"/>
      <c r="J34" s="127"/>
      <c r="K34" s="127"/>
      <c r="L34" s="127"/>
      <c r="M34" s="127"/>
      <c r="N34" s="127"/>
      <c r="O34" s="13"/>
      <c r="P34" s="102"/>
      <c r="Q34" s="58"/>
      <c r="R34" s="49"/>
      <c r="S34" s="2"/>
      <c r="T34" s="2"/>
      <c r="U34" s="2"/>
      <c r="V34" s="2"/>
      <c r="W34" s="2"/>
      <c r="X34" s="20"/>
    </row>
    <row r="35" spans="1:24" ht="12.75">
      <c r="A35" s="156"/>
      <c r="B35" s="155"/>
      <c r="C35" s="155"/>
      <c r="D35" s="155"/>
      <c r="E35" s="155"/>
      <c r="F35" s="2"/>
      <c r="G35" s="78"/>
      <c r="H35" s="6"/>
      <c r="I35" s="2"/>
      <c r="J35" s="150"/>
      <c r="K35" s="150"/>
      <c r="L35" s="150"/>
      <c r="M35" s="150"/>
      <c r="N35" s="150"/>
      <c r="O35" s="13"/>
      <c r="P35" s="102"/>
      <c r="Q35" s="58"/>
      <c r="R35" s="49"/>
      <c r="S35" s="2"/>
      <c r="T35" s="2"/>
      <c r="U35" s="2"/>
      <c r="V35" s="2"/>
      <c r="W35" s="2"/>
      <c r="X35" s="20"/>
    </row>
    <row r="36" spans="1:24" ht="12.75">
      <c r="A36" s="156"/>
      <c r="B36" s="155"/>
      <c r="C36" s="155"/>
      <c r="D36" s="155"/>
      <c r="E36" s="155"/>
      <c r="F36" s="2"/>
      <c r="G36" s="78"/>
      <c r="H36" s="6"/>
      <c r="I36" s="2"/>
      <c r="J36" s="127"/>
      <c r="K36" s="127"/>
      <c r="L36" s="127"/>
      <c r="M36" s="127"/>
      <c r="N36" s="127"/>
      <c r="O36" s="13"/>
      <c r="P36" s="102"/>
      <c r="Q36" s="58"/>
      <c r="R36" s="2"/>
      <c r="S36" s="2"/>
      <c r="T36" s="2"/>
      <c r="U36" s="2"/>
      <c r="V36" s="2"/>
      <c r="W36" s="2"/>
      <c r="X36" s="20"/>
    </row>
    <row r="37" spans="1:24" ht="12.75">
      <c r="A37" s="156"/>
      <c r="B37" s="155"/>
      <c r="C37" s="155"/>
      <c r="D37" s="155"/>
      <c r="E37" s="155"/>
      <c r="F37" s="2"/>
      <c r="G37" s="78"/>
      <c r="H37" s="6"/>
      <c r="I37" s="2"/>
      <c r="J37" s="127"/>
      <c r="K37" s="127"/>
      <c r="L37" s="127"/>
      <c r="M37" s="127"/>
      <c r="N37" s="127"/>
      <c r="O37" s="13"/>
      <c r="P37" s="102"/>
      <c r="Q37" s="58"/>
      <c r="R37" s="2"/>
      <c r="S37" s="2"/>
      <c r="T37" s="2"/>
      <c r="U37" s="2"/>
      <c r="V37" s="2"/>
      <c r="W37" s="2"/>
      <c r="X37" s="20"/>
    </row>
    <row r="38" spans="1:24" ht="12.75">
      <c r="A38" s="156"/>
      <c r="B38" s="155"/>
      <c r="C38" s="155"/>
      <c r="D38" s="155"/>
      <c r="E38" s="155"/>
      <c r="F38" s="2"/>
      <c r="G38" s="78"/>
      <c r="H38" s="6"/>
      <c r="I38" s="2"/>
      <c r="J38" s="127"/>
      <c r="K38" s="127"/>
      <c r="L38" s="127"/>
      <c r="M38" s="127"/>
      <c r="N38" s="127"/>
      <c r="O38" s="13"/>
      <c r="P38" s="102"/>
      <c r="Q38" s="58"/>
      <c r="R38" s="49"/>
      <c r="S38" s="2"/>
      <c r="T38" s="2"/>
      <c r="U38" s="2"/>
      <c r="V38" s="2"/>
      <c r="W38" s="2"/>
      <c r="X38" s="20"/>
    </row>
    <row r="39" spans="1:24" ht="12.75">
      <c r="A39" s="156"/>
      <c r="B39" s="155"/>
      <c r="C39" s="155"/>
      <c r="D39" s="155"/>
      <c r="E39" s="155"/>
      <c r="F39" s="2"/>
      <c r="G39" s="78"/>
      <c r="H39" s="6"/>
      <c r="I39" s="2"/>
      <c r="J39" s="127"/>
      <c r="K39" s="127"/>
      <c r="L39" s="127"/>
      <c r="M39" s="127"/>
      <c r="N39" s="127"/>
      <c r="O39" s="13"/>
      <c r="P39" s="102"/>
      <c r="Q39" s="58"/>
      <c r="R39" s="49"/>
      <c r="S39" s="2"/>
      <c r="T39" s="2"/>
      <c r="U39" s="2"/>
      <c r="V39" s="2"/>
      <c r="W39" s="2"/>
      <c r="X39" s="20"/>
    </row>
    <row r="40" spans="1:24" ht="12.75">
      <c r="A40" s="156"/>
      <c r="B40" s="155"/>
      <c r="C40" s="155"/>
      <c r="D40" s="155"/>
      <c r="E40" s="155"/>
      <c r="F40" s="2"/>
      <c r="G40" s="78"/>
      <c r="H40" s="6"/>
      <c r="I40" s="2"/>
      <c r="J40" s="127"/>
      <c r="K40" s="127"/>
      <c r="L40" s="127"/>
      <c r="M40" s="127"/>
      <c r="N40" s="127"/>
      <c r="O40" s="13"/>
      <c r="P40" s="102"/>
      <c r="Q40" s="58"/>
      <c r="R40" s="49"/>
      <c r="S40" s="2"/>
      <c r="T40" s="2"/>
      <c r="U40" s="2"/>
      <c r="V40" s="2"/>
      <c r="W40" s="2"/>
      <c r="X40" s="20"/>
    </row>
    <row r="41" spans="1:24" ht="12.75">
      <c r="A41" s="156"/>
      <c r="B41" s="155"/>
      <c r="C41" s="155"/>
      <c r="D41" s="155"/>
      <c r="E41" s="155"/>
      <c r="F41" s="2"/>
      <c r="G41" s="78"/>
      <c r="H41" s="5"/>
      <c r="I41" s="2"/>
      <c r="J41" s="127"/>
      <c r="K41" s="127"/>
      <c r="L41" s="127"/>
      <c r="M41" s="127"/>
      <c r="N41" s="127"/>
      <c r="O41" s="13"/>
      <c r="P41" s="102"/>
      <c r="Q41" s="58"/>
      <c r="R41" s="2"/>
      <c r="S41" s="2"/>
      <c r="T41" s="2"/>
      <c r="U41" s="2"/>
      <c r="V41" s="2"/>
      <c r="W41" s="2"/>
      <c r="X41" s="20"/>
    </row>
    <row r="42" spans="1:24" ht="12.75">
      <c r="A42" s="156"/>
      <c r="B42" s="155"/>
      <c r="C42" s="155"/>
      <c r="D42" s="155"/>
      <c r="E42" s="155"/>
      <c r="F42" s="2"/>
      <c r="G42" s="78"/>
      <c r="H42" s="5"/>
      <c r="I42" s="2"/>
      <c r="J42" s="127"/>
      <c r="K42" s="127"/>
      <c r="L42" s="127"/>
      <c r="M42" s="127"/>
      <c r="N42" s="127"/>
      <c r="O42" s="13"/>
      <c r="P42" s="102"/>
      <c r="Q42" s="58"/>
      <c r="R42" s="2"/>
      <c r="S42" s="2"/>
      <c r="T42" s="2"/>
      <c r="V42" s="2"/>
      <c r="W42" s="2"/>
      <c r="X42" s="20"/>
    </row>
    <row r="43" spans="1:24" ht="12.75">
      <c r="A43" s="156"/>
      <c r="B43" s="155"/>
      <c r="C43" s="155"/>
      <c r="D43" s="155"/>
      <c r="E43" s="155"/>
      <c r="F43" s="2"/>
      <c r="G43" s="78"/>
      <c r="H43" s="5"/>
      <c r="I43" s="2"/>
      <c r="J43" s="127"/>
      <c r="K43" s="127"/>
      <c r="L43" s="127"/>
      <c r="M43" s="127"/>
      <c r="N43" s="127"/>
      <c r="O43" s="13"/>
      <c r="P43" s="102"/>
      <c r="Q43" s="58"/>
      <c r="R43" s="2"/>
      <c r="S43" s="2"/>
      <c r="T43" s="2"/>
      <c r="U43" s="2"/>
      <c r="V43" s="2"/>
      <c r="W43" s="2"/>
      <c r="X43" s="20"/>
    </row>
    <row r="44" spans="1:24" ht="12.75">
      <c r="A44" s="156"/>
      <c r="B44" s="155"/>
      <c r="C44" s="155"/>
      <c r="D44" s="155"/>
      <c r="E44" s="155"/>
      <c r="F44" s="2"/>
      <c r="G44" s="78"/>
      <c r="H44" s="5"/>
      <c r="I44" s="2"/>
      <c r="J44" s="127"/>
      <c r="K44" s="127"/>
      <c r="L44" s="127"/>
      <c r="M44" s="127"/>
      <c r="N44" s="127"/>
      <c r="O44" s="13"/>
      <c r="P44" s="102"/>
      <c r="Q44" s="58"/>
      <c r="R44" s="2"/>
      <c r="S44" s="2"/>
      <c r="T44" s="2"/>
      <c r="U44" s="2"/>
      <c r="V44" s="2"/>
      <c r="W44" s="2"/>
      <c r="X44" s="20"/>
    </row>
    <row r="45" spans="1:24" ht="12.75">
      <c r="A45" s="156"/>
      <c r="B45" s="155"/>
      <c r="C45" s="155"/>
      <c r="D45" s="155"/>
      <c r="E45" s="155"/>
      <c r="F45" s="2"/>
      <c r="G45" s="78"/>
      <c r="H45" s="5"/>
      <c r="I45" s="2"/>
      <c r="J45" s="155"/>
      <c r="K45" s="155"/>
      <c r="L45" s="155"/>
      <c r="M45" s="155"/>
      <c r="N45" s="155"/>
      <c r="O45" s="13"/>
      <c r="P45" s="102"/>
      <c r="Q45" s="58"/>
      <c r="R45" s="2"/>
      <c r="S45" s="2"/>
      <c r="T45" s="2"/>
      <c r="U45" s="2"/>
      <c r="V45" s="2"/>
      <c r="W45" s="2"/>
      <c r="X45" s="20"/>
    </row>
    <row r="46" spans="1:24" ht="12.75">
      <c r="A46" s="156"/>
      <c r="B46" s="155"/>
      <c r="C46" s="155"/>
      <c r="D46" s="155"/>
      <c r="E46" s="155"/>
      <c r="F46" s="2"/>
      <c r="G46" s="78"/>
      <c r="H46" s="5"/>
      <c r="I46" s="2"/>
      <c r="J46" s="155"/>
      <c r="K46" s="155"/>
      <c r="L46" s="155"/>
      <c r="M46" s="155"/>
      <c r="N46" s="155"/>
      <c r="O46" s="13"/>
      <c r="P46" s="102"/>
      <c r="Q46" s="58"/>
      <c r="R46" s="2"/>
      <c r="S46" s="2"/>
      <c r="T46" s="2"/>
      <c r="U46" s="2"/>
      <c r="V46" s="2"/>
      <c r="W46" s="2"/>
      <c r="X46" s="20"/>
    </row>
    <row r="47" spans="1:24" ht="12.75">
      <c r="A47" s="156"/>
      <c r="B47" s="155"/>
      <c r="C47" s="155"/>
      <c r="D47" s="155"/>
      <c r="E47" s="155"/>
      <c r="F47" s="2"/>
      <c r="G47" s="78"/>
      <c r="H47" s="5"/>
      <c r="I47" s="2"/>
      <c r="J47" s="155"/>
      <c r="K47" s="155"/>
      <c r="L47" s="155"/>
      <c r="M47" s="155"/>
      <c r="N47" s="155"/>
      <c r="O47" s="13"/>
      <c r="P47" s="102"/>
      <c r="Q47" s="58"/>
      <c r="R47" s="2"/>
      <c r="S47" s="2"/>
      <c r="T47" s="2"/>
      <c r="U47" s="2"/>
      <c r="V47" s="2"/>
      <c r="W47" s="2"/>
      <c r="X47" s="20"/>
    </row>
    <row r="48" spans="1:24" ht="12.75">
      <c r="A48" s="156"/>
      <c r="B48" s="155"/>
      <c r="C48" s="155"/>
      <c r="D48" s="155"/>
      <c r="E48" s="155"/>
      <c r="F48" s="2"/>
      <c r="G48" s="78"/>
      <c r="H48" s="5"/>
      <c r="I48" s="2"/>
      <c r="J48" s="155"/>
      <c r="K48" s="155"/>
      <c r="L48" s="155"/>
      <c r="M48" s="155"/>
      <c r="N48" s="155"/>
      <c r="O48" s="13"/>
      <c r="P48" s="102"/>
      <c r="Q48" s="58"/>
      <c r="R48" s="2"/>
      <c r="S48" s="2"/>
      <c r="T48" s="2"/>
      <c r="U48" s="2"/>
      <c r="V48" s="2"/>
      <c r="W48" s="2"/>
      <c r="X48" s="20"/>
    </row>
    <row r="49" spans="1:24" ht="12.75">
      <c r="A49" s="156"/>
      <c r="B49" s="155"/>
      <c r="C49" s="155"/>
      <c r="D49" s="155"/>
      <c r="E49" s="155"/>
      <c r="F49" s="2"/>
      <c r="G49" s="78"/>
      <c r="H49" s="5"/>
      <c r="I49" s="2"/>
      <c r="J49" s="155"/>
      <c r="K49" s="155"/>
      <c r="L49" s="155"/>
      <c r="M49" s="155"/>
      <c r="N49" s="155"/>
      <c r="O49" s="13"/>
      <c r="P49" s="102"/>
      <c r="Q49" s="58"/>
      <c r="R49" s="2"/>
      <c r="S49" s="2"/>
      <c r="T49" s="2"/>
      <c r="U49" s="2"/>
      <c r="V49" s="2"/>
      <c r="W49" s="2"/>
      <c r="X49" s="20"/>
    </row>
    <row r="50" spans="1:24" ht="12.75">
      <c r="A50" s="156"/>
      <c r="B50" s="155"/>
      <c r="C50" s="155"/>
      <c r="D50" s="155"/>
      <c r="E50" s="155"/>
      <c r="F50" s="2"/>
      <c r="G50" s="78"/>
      <c r="H50" s="5"/>
      <c r="I50" s="2"/>
      <c r="J50" s="155"/>
      <c r="K50" s="155"/>
      <c r="L50" s="155"/>
      <c r="M50" s="155"/>
      <c r="N50" s="155"/>
      <c r="O50" s="13"/>
      <c r="P50" s="102"/>
      <c r="Q50" s="58"/>
      <c r="R50" s="2"/>
      <c r="S50" s="2"/>
      <c r="T50" s="2"/>
      <c r="U50" s="2"/>
      <c r="V50" s="2"/>
      <c r="W50" s="2"/>
      <c r="X50" s="20"/>
    </row>
    <row r="51" spans="1:24" ht="12.75">
      <c r="A51" s="156"/>
      <c r="B51" s="155"/>
      <c r="C51" s="155"/>
      <c r="D51" s="155"/>
      <c r="E51" s="155"/>
      <c r="F51" s="2"/>
      <c r="G51" s="78"/>
      <c r="H51" s="5"/>
      <c r="I51" s="2"/>
      <c r="J51" s="155"/>
      <c r="K51" s="155"/>
      <c r="L51" s="155"/>
      <c r="M51" s="155"/>
      <c r="N51" s="155"/>
      <c r="O51" s="13"/>
      <c r="P51" s="102"/>
      <c r="Q51" s="58"/>
      <c r="R51" s="2"/>
      <c r="S51" s="2"/>
      <c r="T51" s="2"/>
      <c r="U51" s="2"/>
      <c r="V51" s="2"/>
      <c r="W51" s="2"/>
      <c r="X51" s="20"/>
    </row>
    <row r="52" spans="1:24" ht="12.75">
      <c r="A52" s="156" t="s">
        <v>10</v>
      </c>
      <c r="B52" s="155"/>
      <c r="C52" s="155"/>
      <c r="D52" s="155"/>
      <c r="E52" s="155"/>
      <c r="F52" s="2"/>
      <c r="G52" s="78">
        <v>50</v>
      </c>
      <c r="H52" s="5"/>
      <c r="I52" s="2"/>
      <c r="J52" s="155"/>
      <c r="K52" s="155"/>
      <c r="L52" s="155"/>
      <c r="M52" s="155"/>
      <c r="N52" s="155"/>
      <c r="O52" s="13"/>
      <c r="P52" s="102"/>
      <c r="Q52" s="58"/>
      <c r="R52" s="2"/>
      <c r="S52" s="2"/>
      <c r="T52" s="2"/>
      <c r="U52" s="2"/>
      <c r="V52" s="2"/>
      <c r="W52" s="2"/>
      <c r="X52" s="20"/>
    </row>
    <row r="53" spans="1:24" ht="13.5" thickBot="1">
      <c r="A53" s="158"/>
      <c r="B53" s="159"/>
      <c r="C53" s="159"/>
      <c r="D53" s="159"/>
      <c r="E53" s="159"/>
      <c r="F53" s="2"/>
      <c r="G53" s="103"/>
      <c r="H53" s="2"/>
      <c r="I53" s="2"/>
      <c r="J53" s="157"/>
      <c r="K53" s="157"/>
      <c r="L53" s="157"/>
      <c r="M53" s="157"/>
      <c r="N53" s="157"/>
      <c r="O53" s="13"/>
      <c r="P53" s="2"/>
      <c r="Q53" s="58"/>
      <c r="R53" s="2"/>
      <c r="S53" s="2"/>
      <c r="T53" s="2"/>
      <c r="U53" s="2"/>
      <c r="V53" s="2"/>
      <c r="W53" s="2"/>
      <c r="X53" s="20"/>
    </row>
    <row r="54" spans="1:24" ht="12.75">
      <c r="A54" s="46" t="s">
        <v>129</v>
      </c>
      <c r="B54" s="47"/>
      <c r="C54" s="2"/>
      <c r="D54" s="2"/>
      <c r="E54" s="14"/>
      <c r="F54" s="3" t="s">
        <v>128</v>
      </c>
      <c r="G54" s="104">
        <f>SUM(G28:G53)</f>
        <v>75</v>
      </c>
      <c r="H54" s="55">
        <f>SUM(H3:H52)</f>
        <v>34</v>
      </c>
      <c r="I54" s="2"/>
      <c r="J54" s="2" t="s">
        <v>132</v>
      </c>
      <c r="K54" s="2"/>
      <c r="L54" s="2"/>
      <c r="M54" s="2"/>
      <c r="N54" s="2"/>
      <c r="O54" s="2"/>
      <c r="P54" s="2"/>
      <c r="Q54" s="58"/>
      <c r="R54" s="2"/>
      <c r="S54" s="2"/>
      <c r="T54" s="2"/>
      <c r="U54" s="2"/>
      <c r="V54" s="2"/>
      <c r="W54" s="2"/>
      <c r="X54" s="20"/>
    </row>
    <row r="55" spans="1:24" ht="12.75">
      <c r="A55" s="25"/>
      <c r="B55" s="44"/>
      <c r="C55" s="2"/>
      <c r="D55" s="2"/>
      <c r="E55" s="14"/>
      <c r="F55" s="3" t="s">
        <v>127</v>
      </c>
      <c r="G55" s="78">
        <f>B55+(ROUNDDOWN(B56/3,0))</f>
        <v>0</v>
      </c>
      <c r="H55" s="72">
        <f>G19</f>
        <v>41</v>
      </c>
      <c r="I55" s="2"/>
      <c r="J55" s="49" t="s">
        <v>131</v>
      </c>
      <c r="K55" s="2"/>
      <c r="L55" s="2"/>
      <c r="M55" s="2"/>
      <c r="N55" s="2"/>
      <c r="O55" s="2"/>
      <c r="P55" s="2"/>
      <c r="Q55" s="58"/>
      <c r="R55" s="2"/>
      <c r="S55" s="2"/>
      <c r="T55" s="2"/>
      <c r="U55" s="2"/>
      <c r="V55" s="2"/>
      <c r="W55" s="2"/>
      <c r="X55" s="20"/>
    </row>
    <row r="56" spans="1:24" ht="13.5" thickBot="1">
      <c r="A56" s="26" t="s">
        <v>161</v>
      </c>
      <c r="B56" s="45"/>
      <c r="C56" s="27"/>
      <c r="D56" s="27"/>
      <c r="E56" s="28"/>
      <c r="F56" s="29" t="s">
        <v>126</v>
      </c>
      <c r="G56" s="105">
        <f>SUM(G54:G55)</f>
        <v>75</v>
      </c>
      <c r="H56" s="27">
        <f>SUM(H54:H55)</f>
        <v>75</v>
      </c>
      <c r="I56" s="27"/>
      <c r="J56" s="48" t="s">
        <v>130</v>
      </c>
      <c r="K56" s="27"/>
      <c r="L56" s="27"/>
      <c r="M56" s="27"/>
      <c r="N56" s="27"/>
      <c r="O56" s="27"/>
      <c r="P56" s="27"/>
      <c r="Q56" s="71"/>
      <c r="R56" s="27"/>
      <c r="S56" s="27"/>
      <c r="T56" s="27"/>
      <c r="U56" s="27"/>
      <c r="V56" s="27"/>
      <c r="W56" s="27"/>
      <c r="X56" s="30"/>
    </row>
    <row r="57" ht="13.5" thickTop="1"/>
  </sheetData>
  <mergeCells count="133">
    <mergeCell ref="A3:B3"/>
    <mergeCell ref="A31:F31"/>
    <mergeCell ref="A33:F33"/>
    <mergeCell ref="A28:E28"/>
    <mergeCell ref="D4:E4"/>
    <mergeCell ref="D26:E26"/>
    <mergeCell ref="B5:D5"/>
    <mergeCell ref="B6:D6"/>
    <mergeCell ref="B9:D9"/>
    <mergeCell ref="A38:E38"/>
    <mergeCell ref="A30:E30"/>
    <mergeCell ref="J52:N52"/>
    <mergeCell ref="J53:N53"/>
    <mergeCell ref="A51:E51"/>
    <mergeCell ref="A52:E52"/>
    <mergeCell ref="A53:E53"/>
    <mergeCell ref="A41:E41"/>
    <mergeCell ref="A42:E42"/>
    <mergeCell ref="A43:E43"/>
    <mergeCell ref="A44:E44"/>
    <mergeCell ref="A50:E50"/>
    <mergeCell ref="A45:E45"/>
    <mergeCell ref="A46:E46"/>
    <mergeCell ref="A47:E47"/>
    <mergeCell ref="A48:E48"/>
    <mergeCell ref="A49:E49"/>
    <mergeCell ref="A39:E39"/>
    <mergeCell ref="A40:E40"/>
    <mergeCell ref="J51:N51"/>
    <mergeCell ref="A29:E29"/>
    <mergeCell ref="A32:E32"/>
    <mergeCell ref="A34:E34"/>
    <mergeCell ref="A35:E35"/>
    <mergeCell ref="A36:E36"/>
    <mergeCell ref="A37:E37"/>
    <mergeCell ref="J48:N48"/>
    <mergeCell ref="J49:N49"/>
    <mergeCell ref="J50:N50"/>
    <mergeCell ref="J44:N44"/>
    <mergeCell ref="J45:N45"/>
    <mergeCell ref="J46:N46"/>
    <mergeCell ref="J47:N47"/>
    <mergeCell ref="J40:N40"/>
    <mergeCell ref="J41:N41"/>
    <mergeCell ref="J43:N43"/>
    <mergeCell ref="J8:N8"/>
    <mergeCell ref="J38:N38"/>
    <mergeCell ref="J39:N39"/>
    <mergeCell ref="J35:N35"/>
    <mergeCell ref="J36:N36"/>
    <mergeCell ref="J37:N37"/>
    <mergeCell ref="J42:N42"/>
    <mergeCell ref="Q2:R2"/>
    <mergeCell ref="Q3:R3"/>
    <mergeCell ref="Q4:R4"/>
    <mergeCell ref="J34:N34"/>
    <mergeCell ref="J2:N2"/>
    <mergeCell ref="J3:N3"/>
    <mergeCell ref="J4:N4"/>
    <mergeCell ref="J5:N5"/>
    <mergeCell ref="J23:N23"/>
    <mergeCell ref="J33:N33"/>
    <mergeCell ref="J21:N21"/>
    <mergeCell ref="J20:N20"/>
    <mergeCell ref="J31:N31"/>
    <mergeCell ref="V21:X21"/>
    <mergeCell ref="J30:N30"/>
    <mergeCell ref="J29:N29"/>
    <mergeCell ref="J24:N24"/>
    <mergeCell ref="J28:N28"/>
    <mergeCell ref="V22:X22"/>
    <mergeCell ref="V23:X23"/>
    <mergeCell ref="V17:X17"/>
    <mergeCell ref="A20:B20"/>
    <mergeCell ref="J17:N17"/>
    <mergeCell ref="V15:X15"/>
    <mergeCell ref="V16:X16"/>
    <mergeCell ref="B17:D17"/>
    <mergeCell ref="J16:N16"/>
    <mergeCell ref="V18:X18"/>
    <mergeCell ref="V19:X19"/>
    <mergeCell ref="V20:X20"/>
    <mergeCell ref="V14:X14"/>
    <mergeCell ref="V11:X11"/>
    <mergeCell ref="V12:X12"/>
    <mergeCell ref="A21:B21"/>
    <mergeCell ref="B11:D11"/>
    <mergeCell ref="D21:F21"/>
    <mergeCell ref="B15:D15"/>
    <mergeCell ref="J19:N19"/>
    <mergeCell ref="J11:N11"/>
    <mergeCell ref="B12:D12"/>
    <mergeCell ref="T1:V1"/>
    <mergeCell ref="T2:V2"/>
    <mergeCell ref="T3:V3"/>
    <mergeCell ref="V13:X13"/>
    <mergeCell ref="V10:X10"/>
    <mergeCell ref="V9:X9"/>
    <mergeCell ref="Q6:X6"/>
    <mergeCell ref="Q1:R1"/>
    <mergeCell ref="V7:W7"/>
    <mergeCell ref="V8:X8"/>
    <mergeCell ref="A27:E27"/>
    <mergeCell ref="A24:B24"/>
    <mergeCell ref="A25:B25"/>
    <mergeCell ref="A22:B22"/>
    <mergeCell ref="A23:B23"/>
    <mergeCell ref="A26:C26"/>
    <mergeCell ref="D22:F22"/>
    <mergeCell ref="J22:N22"/>
    <mergeCell ref="B8:D8"/>
    <mergeCell ref="B16:D16"/>
    <mergeCell ref="B14:D14"/>
    <mergeCell ref="J18:N18"/>
    <mergeCell ref="J9:N9"/>
    <mergeCell ref="B18:D18"/>
    <mergeCell ref="D20:F20"/>
    <mergeCell ref="B10:D10"/>
    <mergeCell ref="B13:D13"/>
    <mergeCell ref="J32:N32"/>
    <mergeCell ref="J27:N27"/>
    <mergeCell ref="J26:N26"/>
    <mergeCell ref="J25:N25"/>
    <mergeCell ref="J7:N7"/>
    <mergeCell ref="A1:F1"/>
    <mergeCell ref="J6:N6"/>
    <mergeCell ref="J15:N15"/>
    <mergeCell ref="J14:N14"/>
    <mergeCell ref="J13:N13"/>
    <mergeCell ref="J12:N12"/>
    <mergeCell ref="J10:O10"/>
    <mergeCell ref="B7:D7"/>
    <mergeCell ref="A2:B2"/>
  </mergeCells>
  <printOptions/>
  <pageMargins left="0.2" right="0.2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H3" sqref="D1:Q16384"/>
    </sheetView>
  </sheetViews>
  <sheetFormatPr defaultColWidth="9.140625" defaultRowHeight="12.75"/>
  <cols>
    <col min="1" max="1" width="16.140625" style="0" bestFit="1" customWidth="1"/>
    <col min="2" max="2" width="11.00390625" style="0" bestFit="1" customWidth="1"/>
    <col min="4" max="4" width="2.57421875" style="0" bestFit="1" customWidth="1"/>
    <col min="5" max="17" width="3.00390625" style="0" bestFit="1" customWidth="1"/>
  </cols>
  <sheetData>
    <row r="1" spans="1:17" ht="14.25" thickBot="1" thickTop="1">
      <c r="A1" s="82" t="s">
        <v>133</v>
      </c>
      <c r="B1" s="89" t="s">
        <v>134</v>
      </c>
      <c r="D1" s="170" t="s">
        <v>138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</row>
    <row r="2" spans="1:17" ht="12.75">
      <c r="A2" s="83">
        <v>250</v>
      </c>
      <c r="B2" s="88">
        <v>60</v>
      </c>
      <c r="D2" s="91"/>
      <c r="E2" s="14"/>
      <c r="F2" s="167" t="s">
        <v>139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</row>
    <row r="3" spans="1:17" ht="12.75">
      <c r="A3" s="84">
        <v>300</v>
      </c>
      <c r="B3" s="86">
        <v>70</v>
      </c>
      <c r="D3" s="91"/>
      <c r="E3" s="14"/>
      <c r="F3" s="15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16">
        <v>8</v>
      </c>
      <c r="N3" s="16">
        <v>9</v>
      </c>
      <c r="O3" s="16">
        <v>10</v>
      </c>
      <c r="P3" s="16">
        <v>11</v>
      </c>
      <c r="Q3" s="24">
        <v>12</v>
      </c>
    </row>
    <row r="4" spans="1:17" ht="12.75">
      <c r="A4" s="84">
        <v>350</v>
      </c>
      <c r="B4" s="86">
        <v>80</v>
      </c>
      <c r="D4" s="92"/>
      <c r="E4" s="99">
        <v>1</v>
      </c>
      <c r="F4" s="93" t="s">
        <v>146</v>
      </c>
      <c r="G4" s="93" t="s">
        <v>146</v>
      </c>
      <c r="H4" s="93" t="s">
        <v>146</v>
      </c>
      <c r="I4" s="93" t="s">
        <v>146</v>
      </c>
      <c r="J4" s="93" t="s">
        <v>146</v>
      </c>
      <c r="K4" s="93" t="s">
        <v>146</v>
      </c>
      <c r="L4" s="93" t="s">
        <v>146</v>
      </c>
      <c r="M4" s="93" t="s">
        <v>146</v>
      </c>
      <c r="N4" s="93" t="s">
        <v>146</v>
      </c>
      <c r="O4" s="93" t="s">
        <v>146</v>
      </c>
      <c r="P4" s="93" t="s">
        <v>146</v>
      </c>
      <c r="Q4" s="80" t="s">
        <v>145</v>
      </c>
    </row>
    <row r="5" spans="1:17" ht="12.75">
      <c r="A5" s="84">
        <v>400</v>
      </c>
      <c r="B5" s="86">
        <v>90</v>
      </c>
      <c r="D5" s="91"/>
      <c r="E5" s="100">
        <v>2</v>
      </c>
      <c r="F5" s="93" t="s">
        <v>146</v>
      </c>
      <c r="G5" s="93" t="s">
        <v>146</v>
      </c>
      <c r="H5" s="93" t="s">
        <v>146</v>
      </c>
      <c r="I5" s="93" t="s">
        <v>146</v>
      </c>
      <c r="J5" s="93" t="s">
        <v>146</v>
      </c>
      <c r="K5" s="94" t="s">
        <v>145</v>
      </c>
      <c r="L5" s="94" t="s">
        <v>145</v>
      </c>
      <c r="M5" s="94" t="s">
        <v>145</v>
      </c>
      <c r="N5" s="94" t="s">
        <v>145</v>
      </c>
      <c r="O5" s="94" t="s">
        <v>145</v>
      </c>
      <c r="P5" s="94" t="s">
        <v>145</v>
      </c>
      <c r="Q5" s="80" t="s">
        <v>145</v>
      </c>
    </row>
    <row r="6" spans="1:17" ht="12.75">
      <c r="A6" s="84">
        <v>450</v>
      </c>
      <c r="B6" s="86">
        <v>100</v>
      </c>
      <c r="D6" s="98" t="s">
        <v>140</v>
      </c>
      <c r="E6" s="100">
        <v>3</v>
      </c>
      <c r="F6" s="93" t="s">
        <v>146</v>
      </c>
      <c r="G6" s="93" t="s">
        <v>146</v>
      </c>
      <c r="H6" s="93" t="s">
        <v>146</v>
      </c>
      <c r="I6" s="94" t="s">
        <v>145</v>
      </c>
      <c r="J6" s="94" t="s">
        <v>145</v>
      </c>
      <c r="K6" s="93" t="s">
        <v>146</v>
      </c>
      <c r="L6" s="93" t="s">
        <v>146</v>
      </c>
      <c r="M6" s="94" t="s">
        <v>145</v>
      </c>
      <c r="N6" s="94" t="s">
        <v>145</v>
      </c>
      <c r="O6" s="94" t="s">
        <v>145</v>
      </c>
      <c r="P6" s="94" t="s">
        <v>145</v>
      </c>
      <c r="Q6" s="80" t="s">
        <v>145</v>
      </c>
    </row>
    <row r="7" spans="1:17" ht="12.75">
      <c r="A7" s="84">
        <v>500</v>
      </c>
      <c r="B7" s="86">
        <v>110</v>
      </c>
      <c r="D7" s="98" t="s">
        <v>141</v>
      </c>
      <c r="E7" s="100">
        <v>4</v>
      </c>
      <c r="F7" s="93" t="s">
        <v>146</v>
      </c>
      <c r="G7" s="93" t="s">
        <v>146</v>
      </c>
      <c r="H7" s="94" t="s">
        <v>145</v>
      </c>
      <c r="I7" s="93" t="s">
        <v>146</v>
      </c>
      <c r="J7" s="93" t="s">
        <v>146</v>
      </c>
      <c r="K7" s="94" t="s">
        <v>145</v>
      </c>
      <c r="L7" s="94" t="s">
        <v>145</v>
      </c>
      <c r="M7" s="93" t="s">
        <v>146</v>
      </c>
      <c r="N7" s="94" t="s">
        <v>145</v>
      </c>
      <c r="O7" s="94" t="s">
        <v>145</v>
      </c>
      <c r="P7" s="94" t="s">
        <v>145</v>
      </c>
      <c r="Q7" s="80" t="s">
        <v>145</v>
      </c>
    </row>
    <row r="8" spans="1:17" ht="12.75">
      <c r="A8" s="84">
        <v>550</v>
      </c>
      <c r="B8" s="86">
        <v>120</v>
      </c>
      <c r="D8" s="98" t="s">
        <v>142</v>
      </c>
      <c r="E8" s="100">
        <v>5</v>
      </c>
      <c r="F8" s="93" t="s">
        <v>146</v>
      </c>
      <c r="G8" s="93" t="s">
        <v>146</v>
      </c>
      <c r="H8" s="93" t="s">
        <v>146</v>
      </c>
      <c r="I8" s="93" t="s">
        <v>146</v>
      </c>
      <c r="J8" s="94" t="s">
        <v>145</v>
      </c>
      <c r="K8" s="93" t="s">
        <v>146</v>
      </c>
      <c r="L8" s="93" t="s">
        <v>146</v>
      </c>
      <c r="M8" s="94" t="s">
        <v>145</v>
      </c>
      <c r="N8" s="93" t="s">
        <v>146</v>
      </c>
      <c r="O8" s="94" t="s">
        <v>145</v>
      </c>
      <c r="P8" s="94" t="s">
        <v>145</v>
      </c>
      <c r="Q8" s="80" t="s">
        <v>145</v>
      </c>
    </row>
    <row r="9" spans="1:17" ht="12.75">
      <c r="A9" s="84">
        <v>600</v>
      </c>
      <c r="B9" s="86">
        <v>130</v>
      </c>
      <c r="D9" s="98" t="s">
        <v>33</v>
      </c>
      <c r="E9" s="100">
        <v>6</v>
      </c>
      <c r="F9" s="93" t="s">
        <v>146</v>
      </c>
      <c r="G9" s="94" t="s">
        <v>145</v>
      </c>
      <c r="H9" s="93" t="s">
        <v>146</v>
      </c>
      <c r="I9" s="94" t="s">
        <v>145</v>
      </c>
      <c r="J9" s="93" t="s">
        <v>146</v>
      </c>
      <c r="K9" s="94" t="s">
        <v>145</v>
      </c>
      <c r="L9" s="94" t="s">
        <v>145</v>
      </c>
      <c r="M9" s="94" t="s">
        <v>145</v>
      </c>
      <c r="N9" s="94" t="s">
        <v>145</v>
      </c>
      <c r="O9" s="94" t="s">
        <v>145</v>
      </c>
      <c r="P9" s="94" t="s">
        <v>145</v>
      </c>
      <c r="Q9" s="80" t="s">
        <v>145</v>
      </c>
    </row>
    <row r="10" spans="1:17" ht="12.75">
      <c r="A10" s="84">
        <v>700</v>
      </c>
      <c r="B10" s="86">
        <v>140</v>
      </c>
      <c r="D10" s="98" t="s">
        <v>141</v>
      </c>
      <c r="E10" s="100">
        <v>7</v>
      </c>
      <c r="F10" s="94" t="s">
        <v>145</v>
      </c>
      <c r="G10" s="93" t="s">
        <v>146</v>
      </c>
      <c r="H10" s="93" t="s">
        <v>146</v>
      </c>
      <c r="I10" s="93" t="s">
        <v>146</v>
      </c>
      <c r="J10" s="93" t="s">
        <v>146</v>
      </c>
      <c r="K10" s="93" t="s">
        <v>146</v>
      </c>
      <c r="L10" s="94" t="s">
        <v>145</v>
      </c>
      <c r="M10" s="93" t="s">
        <v>146</v>
      </c>
      <c r="N10" s="94" t="s">
        <v>145</v>
      </c>
      <c r="O10" s="93" t="s">
        <v>146</v>
      </c>
      <c r="P10" s="94" t="s">
        <v>145</v>
      </c>
      <c r="Q10" s="80" t="s">
        <v>145</v>
      </c>
    </row>
    <row r="11" spans="1:17" ht="13.5" thickBot="1">
      <c r="A11" s="85">
        <v>750</v>
      </c>
      <c r="B11" s="87">
        <v>150</v>
      </c>
      <c r="D11" s="98" t="s">
        <v>143</v>
      </c>
      <c r="E11" s="100">
        <v>8</v>
      </c>
      <c r="F11" s="93" t="s">
        <v>146</v>
      </c>
      <c r="G11" s="93" t="s">
        <v>146</v>
      </c>
      <c r="H11" s="94" t="s">
        <v>145</v>
      </c>
      <c r="I11" s="93" t="s">
        <v>146</v>
      </c>
      <c r="J11" s="94" t="s">
        <v>145</v>
      </c>
      <c r="K11" s="94" t="s">
        <v>145</v>
      </c>
      <c r="L11" s="93" t="s">
        <v>146</v>
      </c>
      <c r="M11" s="94" t="s">
        <v>145</v>
      </c>
      <c r="N11" s="94" t="s">
        <v>145</v>
      </c>
      <c r="O11" s="94" t="s">
        <v>145</v>
      </c>
      <c r="P11" s="94" t="s">
        <v>145</v>
      </c>
      <c r="Q11" s="80" t="s">
        <v>145</v>
      </c>
    </row>
    <row r="12" spans="4:17" ht="13.5" thickTop="1">
      <c r="D12" s="98" t="s">
        <v>144</v>
      </c>
      <c r="E12" s="100">
        <v>9</v>
      </c>
      <c r="F12" s="93" t="s">
        <v>146</v>
      </c>
      <c r="G12" s="93" t="s">
        <v>146</v>
      </c>
      <c r="H12" s="93" t="s">
        <v>146</v>
      </c>
      <c r="I12" s="94" t="s">
        <v>145</v>
      </c>
      <c r="J12" s="93" t="s">
        <v>146</v>
      </c>
      <c r="K12" s="93" t="s">
        <v>146</v>
      </c>
      <c r="L12" s="94" t="s">
        <v>145</v>
      </c>
      <c r="M12" s="94" t="s">
        <v>145</v>
      </c>
      <c r="N12" s="93" t="s">
        <v>146</v>
      </c>
      <c r="O12" s="94" t="s">
        <v>145</v>
      </c>
      <c r="P12" s="94" t="s">
        <v>145</v>
      </c>
      <c r="Q12" s="80" t="s">
        <v>145</v>
      </c>
    </row>
    <row r="13" spans="4:17" ht="12.75">
      <c r="D13" s="91"/>
      <c r="E13" s="100">
        <v>10</v>
      </c>
      <c r="F13" s="93" t="s">
        <v>146</v>
      </c>
      <c r="G13" s="93" t="s">
        <v>146</v>
      </c>
      <c r="H13" s="93" t="s">
        <v>146</v>
      </c>
      <c r="I13" s="93" t="s">
        <v>146</v>
      </c>
      <c r="J13" s="94" t="s">
        <v>145</v>
      </c>
      <c r="K13" s="94" t="s">
        <v>145</v>
      </c>
      <c r="L13" s="93" t="s">
        <v>146</v>
      </c>
      <c r="M13" s="93" t="s">
        <v>146</v>
      </c>
      <c r="N13" s="94" t="s">
        <v>145</v>
      </c>
      <c r="O13" s="94" t="s">
        <v>145</v>
      </c>
      <c r="P13" s="94" t="s">
        <v>145</v>
      </c>
      <c r="Q13" s="80" t="s">
        <v>145</v>
      </c>
    </row>
    <row r="14" spans="4:17" ht="12.75">
      <c r="D14" s="91"/>
      <c r="E14" s="100">
        <v>11</v>
      </c>
      <c r="F14" s="93" t="s">
        <v>146</v>
      </c>
      <c r="G14" s="93" t="s">
        <v>146</v>
      </c>
      <c r="H14" s="93" t="s">
        <v>146</v>
      </c>
      <c r="I14" s="93" t="s">
        <v>146</v>
      </c>
      <c r="J14" s="93" t="s">
        <v>146</v>
      </c>
      <c r="K14" s="93" t="s">
        <v>146</v>
      </c>
      <c r="L14" s="94" t="s">
        <v>145</v>
      </c>
      <c r="M14" s="94" t="s">
        <v>145</v>
      </c>
      <c r="N14" s="94" t="s">
        <v>145</v>
      </c>
      <c r="O14" s="94" t="s">
        <v>145</v>
      </c>
      <c r="P14" s="94" t="s">
        <v>145</v>
      </c>
      <c r="Q14" s="80" t="s">
        <v>145</v>
      </c>
    </row>
    <row r="15" spans="4:17" ht="13.5" thickBot="1">
      <c r="D15" s="95"/>
      <c r="E15" s="101">
        <v>12</v>
      </c>
      <c r="F15" s="96" t="s">
        <v>146</v>
      </c>
      <c r="G15" s="97" t="s">
        <v>145</v>
      </c>
      <c r="H15" s="97" t="s">
        <v>145</v>
      </c>
      <c r="I15" s="97" t="s">
        <v>145</v>
      </c>
      <c r="J15" s="97" t="s">
        <v>145</v>
      </c>
      <c r="K15" s="97" t="s">
        <v>145</v>
      </c>
      <c r="L15" s="97" t="s">
        <v>145</v>
      </c>
      <c r="M15" s="97" t="s">
        <v>145</v>
      </c>
      <c r="N15" s="97" t="s">
        <v>145</v>
      </c>
      <c r="O15" s="97" t="s">
        <v>145</v>
      </c>
      <c r="P15" s="97" t="s">
        <v>145</v>
      </c>
      <c r="Q15" s="81" t="s">
        <v>145</v>
      </c>
    </row>
    <row r="16" ht="13.5" thickTop="1"/>
  </sheetData>
  <mergeCells count="2">
    <mergeCell ref="F2:Q2"/>
    <mergeCell ref="D1:Q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Silverman</dc:creator>
  <cp:keywords/>
  <dc:description/>
  <cp:lastModifiedBy>Jeff Harvey</cp:lastModifiedBy>
  <cp:lastPrinted>2000-11-20T01:28:54Z</cp:lastPrinted>
  <dcterms:created xsi:type="dcterms:W3CDTF">2000-04-07T03:34:44Z</dcterms:created>
  <dcterms:modified xsi:type="dcterms:W3CDTF">2000-06-07T23:39:57Z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